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r\Documents\Firma\Cerna\2019\MŠ Děčín\"/>
    </mc:Choice>
  </mc:AlternateContent>
  <bookViews>
    <workbookView xWindow="0" yWindow="0" windowWidth="23040" windowHeight="9384"/>
  </bookViews>
  <sheets>
    <sheet name="Rekapitulace stavby" sheetId="1" r:id="rId1"/>
    <sheet name="1 - Stavební úpravy inter..." sheetId="2" r:id="rId2"/>
  </sheets>
  <definedNames>
    <definedName name="_xlnm._FilterDatabase" localSheetId="1" hidden="1">'1 - Stavební úpravy inter...'!$C$152:$K$1955</definedName>
    <definedName name="_xlnm.Print_Titles" localSheetId="1">'1 - Stavební úpravy inter...'!$152:$152</definedName>
    <definedName name="_xlnm.Print_Titles" localSheetId="0">'Rekapitulace stavby'!$92:$92</definedName>
    <definedName name="_xlnm.Print_Area" localSheetId="1">'1 - Stavební úpravy inter...'!$C$4:$J$76,'1 - Stavební úpravy inter...'!$C$82:$J$134,'1 - Stavební úpravy inter...'!$C$140:$K$1955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954" i="2"/>
  <c r="BH1954" i="2"/>
  <c r="BG1954" i="2"/>
  <c r="BF1954" i="2"/>
  <c r="T1954" i="2"/>
  <c r="T1953" i="2" s="1"/>
  <c r="R1954" i="2"/>
  <c r="R1953" i="2" s="1"/>
  <c r="P1954" i="2"/>
  <c r="P1953" i="2" s="1"/>
  <c r="BK1954" i="2"/>
  <c r="BK1953" i="2" s="1"/>
  <c r="J1953" i="2" s="1"/>
  <c r="J133" i="2" s="1"/>
  <c r="J1954" i="2"/>
  <c r="BE1954" i="2"/>
  <c r="BI1840" i="2"/>
  <c r="BH1840" i="2"/>
  <c r="BG1840" i="2"/>
  <c r="BF1840" i="2"/>
  <c r="T1840" i="2"/>
  <c r="R1840" i="2"/>
  <c r="P1840" i="2"/>
  <c r="BK1840" i="2"/>
  <c r="J1840" i="2"/>
  <c r="BE1840" i="2"/>
  <c r="BI1824" i="2"/>
  <c r="BH1824" i="2"/>
  <c r="BG1824" i="2"/>
  <c r="BF1824" i="2"/>
  <c r="T1824" i="2"/>
  <c r="R1824" i="2"/>
  <c r="P1824" i="2"/>
  <c r="BK1824" i="2"/>
  <c r="J1824" i="2"/>
  <c r="BE1824" i="2" s="1"/>
  <c r="BI1662" i="2"/>
  <c r="BH1662" i="2"/>
  <c r="BG1662" i="2"/>
  <c r="BF1662" i="2"/>
  <c r="T1662" i="2"/>
  <c r="R1662" i="2"/>
  <c r="P1662" i="2"/>
  <c r="BK1662" i="2"/>
  <c r="J1662" i="2"/>
  <c r="BE1662" i="2"/>
  <c r="BI1646" i="2"/>
  <c r="BH1646" i="2"/>
  <c r="BG1646" i="2"/>
  <c r="BF1646" i="2"/>
  <c r="T1646" i="2"/>
  <c r="R1646" i="2"/>
  <c r="P1646" i="2"/>
  <c r="BK1646" i="2"/>
  <c r="J1646" i="2"/>
  <c r="BE1646" i="2" s="1"/>
  <c r="BI1484" i="2"/>
  <c r="BH1484" i="2"/>
  <c r="BG1484" i="2"/>
  <c r="BF1484" i="2"/>
  <c r="T1484" i="2"/>
  <c r="R1484" i="2"/>
  <c r="P1484" i="2"/>
  <c r="BK1484" i="2"/>
  <c r="J1484" i="2"/>
  <c r="BE1484" i="2"/>
  <c r="BI1482" i="2"/>
  <c r="BH1482" i="2"/>
  <c r="BG1482" i="2"/>
  <c r="BF1482" i="2"/>
  <c r="T1482" i="2"/>
  <c r="R1482" i="2"/>
  <c r="P1482" i="2"/>
  <c r="BK1482" i="2"/>
  <c r="J1482" i="2"/>
  <c r="BE1482" i="2" s="1"/>
  <c r="BI1477" i="2"/>
  <c r="BH1477" i="2"/>
  <c r="BG1477" i="2"/>
  <c r="BF1477" i="2"/>
  <c r="T1477" i="2"/>
  <c r="R1477" i="2"/>
  <c r="P1477" i="2"/>
  <c r="BK1477" i="2"/>
  <c r="J1477" i="2"/>
  <c r="BE1477" i="2"/>
  <c r="BI1475" i="2"/>
  <c r="BH1475" i="2"/>
  <c r="BG1475" i="2"/>
  <c r="BF1475" i="2"/>
  <c r="T1475" i="2"/>
  <c r="R1475" i="2"/>
  <c r="P1475" i="2"/>
  <c r="BK1475" i="2"/>
  <c r="J1475" i="2"/>
  <c r="BE1475" i="2" s="1"/>
  <c r="BI1412" i="2"/>
  <c r="BH1412" i="2"/>
  <c r="BG1412" i="2"/>
  <c r="BF1412" i="2"/>
  <c r="T1412" i="2"/>
  <c r="R1412" i="2"/>
  <c r="P1412" i="2"/>
  <c r="BK1412" i="2"/>
  <c r="J1412" i="2"/>
  <c r="BE1412" i="2"/>
  <c r="BI1410" i="2"/>
  <c r="BH1410" i="2"/>
  <c r="BG1410" i="2"/>
  <c r="BF1410" i="2"/>
  <c r="T1410" i="2"/>
  <c r="R1410" i="2"/>
  <c r="P1410" i="2"/>
  <c r="BK1410" i="2"/>
  <c r="J1410" i="2"/>
  <c r="BE1410" i="2" s="1"/>
  <c r="BI1363" i="2"/>
  <c r="BH1363" i="2"/>
  <c r="BG1363" i="2"/>
  <c r="BF1363" i="2"/>
  <c r="T1363" i="2"/>
  <c r="R1363" i="2"/>
  <c r="P1363" i="2"/>
  <c r="BK1363" i="2"/>
  <c r="J1363" i="2"/>
  <c r="BE1363" i="2"/>
  <c r="BI1347" i="2"/>
  <c r="BH1347" i="2"/>
  <c r="BG1347" i="2"/>
  <c r="BF1347" i="2"/>
  <c r="T1347" i="2"/>
  <c r="R1347" i="2"/>
  <c r="P1347" i="2"/>
  <c r="BK1347" i="2"/>
  <c r="J1347" i="2"/>
  <c r="BE1347" i="2" s="1"/>
  <c r="BI1196" i="2"/>
  <c r="BH1196" i="2"/>
  <c r="BG1196" i="2"/>
  <c r="BF1196" i="2"/>
  <c r="T1196" i="2"/>
  <c r="R1196" i="2"/>
  <c r="P1196" i="2"/>
  <c r="P1028" i="2" s="1"/>
  <c r="BK1196" i="2"/>
  <c r="J1196" i="2"/>
  <c r="BE1196" i="2"/>
  <c r="BI1180" i="2"/>
  <c r="BH1180" i="2"/>
  <c r="BG1180" i="2"/>
  <c r="BF1180" i="2"/>
  <c r="T1180" i="2"/>
  <c r="T1028" i="2" s="1"/>
  <c r="R1180" i="2"/>
  <c r="P1180" i="2"/>
  <c r="BK1180" i="2"/>
  <c r="J1180" i="2"/>
  <c r="BE1180" i="2" s="1"/>
  <c r="BI1029" i="2"/>
  <c r="BH1029" i="2"/>
  <c r="BG1029" i="2"/>
  <c r="BF1029" i="2"/>
  <c r="T1029" i="2"/>
  <c r="R1029" i="2"/>
  <c r="R1028" i="2" s="1"/>
  <c r="P1029" i="2"/>
  <c r="BK1029" i="2"/>
  <c r="BK1028" i="2" s="1"/>
  <c r="J1028" i="2" s="1"/>
  <c r="J132" i="2" s="1"/>
  <c r="J1029" i="2"/>
  <c r="BE1029" i="2"/>
  <c r="BI1027" i="2"/>
  <c r="BH1027" i="2"/>
  <c r="BG1027" i="2"/>
  <c r="BF1027" i="2"/>
  <c r="T1027" i="2"/>
  <c r="R1027" i="2"/>
  <c r="P1027" i="2"/>
  <c r="BK1027" i="2"/>
  <c r="J1027" i="2"/>
  <c r="BE1027" i="2"/>
  <c r="BI1009" i="2"/>
  <c r="BH1009" i="2"/>
  <c r="BG1009" i="2"/>
  <c r="BF1009" i="2"/>
  <c r="T1009" i="2"/>
  <c r="R1009" i="2"/>
  <c r="P1009" i="2"/>
  <c r="BK1009" i="2"/>
  <c r="J1009" i="2"/>
  <c r="BE1009" i="2" s="1"/>
  <c r="BI998" i="2"/>
  <c r="BH998" i="2"/>
  <c r="BG998" i="2"/>
  <c r="BF998" i="2"/>
  <c r="T998" i="2"/>
  <c r="R998" i="2"/>
  <c r="P998" i="2"/>
  <c r="BK998" i="2"/>
  <c r="J998" i="2"/>
  <c r="BE998" i="2"/>
  <c r="BI976" i="2"/>
  <c r="BH976" i="2"/>
  <c r="BG976" i="2"/>
  <c r="BF976" i="2"/>
  <c r="T976" i="2"/>
  <c r="R976" i="2"/>
  <c r="P976" i="2"/>
  <c r="BK976" i="2"/>
  <c r="J976" i="2"/>
  <c r="BE976" i="2" s="1"/>
  <c r="BI975" i="2"/>
  <c r="BH975" i="2"/>
  <c r="BG975" i="2"/>
  <c r="BF975" i="2"/>
  <c r="T975" i="2"/>
  <c r="R975" i="2"/>
  <c r="P975" i="2"/>
  <c r="BK975" i="2"/>
  <c r="J975" i="2"/>
  <c r="BE975" i="2"/>
  <c r="BI973" i="2"/>
  <c r="BH973" i="2"/>
  <c r="BG973" i="2"/>
  <c r="BF973" i="2"/>
  <c r="T973" i="2"/>
  <c r="R973" i="2"/>
  <c r="P973" i="2"/>
  <c r="BK973" i="2"/>
  <c r="J973" i="2"/>
  <c r="BE973" i="2" s="1"/>
  <c r="BI939" i="2"/>
  <c r="BH939" i="2"/>
  <c r="BG939" i="2"/>
  <c r="BF939" i="2"/>
  <c r="T939" i="2"/>
  <c r="R939" i="2"/>
  <c r="P939" i="2"/>
  <c r="BK939" i="2"/>
  <c r="J939" i="2"/>
  <c r="BE939" i="2"/>
  <c r="BI916" i="2"/>
  <c r="BH916" i="2"/>
  <c r="BG916" i="2"/>
  <c r="BF916" i="2"/>
  <c r="T916" i="2"/>
  <c r="R916" i="2"/>
  <c r="P916" i="2"/>
  <c r="BK916" i="2"/>
  <c r="J916" i="2"/>
  <c r="BE916" i="2" s="1"/>
  <c r="BI882" i="2"/>
  <c r="BH882" i="2"/>
  <c r="BG882" i="2"/>
  <c r="BF882" i="2"/>
  <c r="T882" i="2"/>
  <c r="R882" i="2"/>
  <c r="P882" i="2"/>
  <c r="BK882" i="2"/>
  <c r="J882" i="2"/>
  <c r="BE882" i="2"/>
  <c r="BI848" i="2"/>
  <c r="BH848" i="2"/>
  <c r="BG848" i="2"/>
  <c r="BF848" i="2"/>
  <c r="T848" i="2"/>
  <c r="R848" i="2"/>
  <c r="R847" i="2"/>
  <c r="P848" i="2"/>
  <c r="P847" i="2" s="1"/>
  <c r="BK848" i="2"/>
  <c r="BK847" i="2"/>
  <c r="J847" i="2"/>
  <c r="J131" i="2" s="1"/>
  <c r="J848" i="2"/>
  <c r="BE848" i="2" s="1"/>
  <c r="BI846" i="2"/>
  <c r="BH846" i="2"/>
  <c r="BG846" i="2"/>
  <c r="BF846" i="2"/>
  <c r="T846" i="2"/>
  <c r="R846" i="2"/>
  <c r="P846" i="2"/>
  <c r="BK846" i="2"/>
  <c r="J846" i="2"/>
  <c r="BE846" i="2" s="1"/>
  <c r="BI835" i="2"/>
  <c r="BH835" i="2"/>
  <c r="BG835" i="2"/>
  <c r="BF835" i="2"/>
  <c r="T835" i="2"/>
  <c r="R835" i="2"/>
  <c r="P835" i="2"/>
  <c r="BK835" i="2"/>
  <c r="J835" i="2"/>
  <c r="BE835" i="2"/>
  <c r="BI834" i="2"/>
  <c r="BH834" i="2"/>
  <c r="BG834" i="2"/>
  <c r="BF834" i="2"/>
  <c r="T834" i="2"/>
  <c r="R834" i="2"/>
  <c r="P834" i="2"/>
  <c r="BK834" i="2"/>
  <c r="J834" i="2"/>
  <c r="BE834" i="2" s="1"/>
  <c r="BI833" i="2"/>
  <c r="BH833" i="2"/>
  <c r="BG833" i="2"/>
  <c r="BF833" i="2"/>
  <c r="T833" i="2"/>
  <c r="R833" i="2"/>
  <c r="P833" i="2"/>
  <c r="BK833" i="2"/>
  <c r="J833" i="2"/>
  <c r="BE833" i="2"/>
  <c r="BI831" i="2"/>
  <c r="BH831" i="2"/>
  <c r="BG831" i="2"/>
  <c r="BF831" i="2"/>
  <c r="T831" i="2"/>
  <c r="R831" i="2"/>
  <c r="P831" i="2"/>
  <c r="BK831" i="2"/>
  <c r="J831" i="2"/>
  <c r="BE831" i="2" s="1"/>
  <c r="BI816" i="2"/>
  <c r="BH816" i="2"/>
  <c r="BG816" i="2"/>
  <c r="BF816" i="2"/>
  <c r="T816" i="2"/>
  <c r="R816" i="2"/>
  <c r="P816" i="2"/>
  <c r="BK816" i="2"/>
  <c r="J816" i="2"/>
  <c r="BE816" i="2"/>
  <c r="BI807" i="2"/>
  <c r="BH807" i="2"/>
  <c r="BG807" i="2"/>
  <c r="BF807" i="2"/>
  <c r="T807" i="2"/>
  <c r="R807" i="2"/>
  <c r="P807" i="2"/>
  <c r="BK807" i="2"/>
  <c r="J807" i="2"/>
  <c r="BE807" i="2" s="1"/>
  <c r="BI806" i="2"/>
  <c r="BH806" i="2"/>
  <c r="BG806" i="2"/>
  <c r="BF806" i="2"/>
  <c r="T806" i="2"/>
  <c r="R806" i="2"/>
  <c r="P806" i="2"/>
  <c r="BK806" i="2"/>
  <c r="J806" i="2"/>
  <c r="BE806" i="2"/>
  <c r="BI791" i="2"/>
  <c r="BH791" i="2"/>
  <c r="BG791" i="2"/>
  <c r="BF791" i="2"/>
  <c r="T791" i="2"/>
  <c r="R791" i="2"/>
  <c r="P791" i="2"/>
  <c r="BK791" i="2"/>
  <c r="J791" i="2"/>
  <c r="BE791" i="2" s="1"/>
  <c r="BI776" i="2"/>
  <c r="BH776" i="2"/>
  <c r="BG776" i="2"/>
  <c r="BF776" i="2"/>
  <c r="T776" i="2"/>
  <c r="R776" i="2"/>
  <c r="R775" i="2" s="1"/>
  <c r="P776" i="2"/>
  <c r="BK776" i="2"/>
  <c r="BK775" i="2" s="1"/>
  <c r="J775" i="2" s="1"/>
  <c r="J130" i="2" s="1"/>
  <c r="J776" i="2"/>
  <c r="BE776" i="2"/>
  <c r="BI774" i="2"/>
  <c r="BH774" i="2"/>
  <c r="BG774" i="2"/>
  <c r="BF774" i="2"/>
  <c r="T774" i="2"/>
  <c r="R774" i="2"/>
  <c r="P774" i="2"/>
  <c r="BK774" i="2"/>
  <c r="J774" i="2"/>
  <c r="BE774" i="2"/>
  <c r="BI773" i="2"/>
  <c r="BH773" i="2"/>
  <c r="BG773" i="2"/>
  <c r="BF773" i="2"/>
  <c r="T773" i="2"/>
  <c r="R773" i="2"/>
  <c r="P773" i="2"/>
  <c r="BK773" i="2"/>
  <c r="J773" i="2"/>
  <c r="BE773" i="2" s="1"/>
  <c r="BI772" i="2"/>
  <c r="BH772" i="2"/>
  <c r="BG772" i="2"/>
  <c r="BF772" i="2"/>
  <c r="T772" i="2"/>
  <c r="R772" i="2"/>
  <c r="P772" i="2"/>
  <c r="BK772" i="2"/>
  <c r="J772" i="2"/>
  <c r="BE772" i="2"/>
  <c r="BI771" i="2"/>
  <c r="BH771" i="2"/>
  <c r="BG771" i="2"/>
  <c r="BF771" i="2"/>
  <c r="T771" i="2"/>
  <c r="R771" i="2"/>
  <c r="P771" i="2"/>
  <c r="BK771" i="2"/>
  <c r="J771" i="2"/>
  <c r="BE771" i="2" s="1"/>
  <c r="BI770" i="2"/>
  <c r="BH770" i="2"/>
  <c r="BG770" i="2"/>
  <c r="BF770" i="2"/>
  <c r="T770" i="2"/>
  <c r="R770" i="2"/>
  <c r="R769" i="2" s="1"/>
  <c r="P770" i="2"/>
  <c r="BK770" i="2"/>
  <c r="BK769" i="2" s="1"/>
  <c r="J769" i="2" s="1"/>
  <c r="J129" i="2" s="1"/>
  <c r="J770" i="2"/>
  <c r="BE770" i="2"/>
  <c r="BI762" i="2"/>
  <c r="BH762" i="2"/>
  <c r="BG762" i="2"/>
  <c r="BF762" i="2"/>
  <c r="T762" i="2"/>
  <c r="T761" i="2"/>
  <c r="R762" i="2"/>
  <c r="R761" i="2" s="1"/>
  <c r="P762" i="2"/>
  <c r="P761" i="2"/>
  <c r="BK762" i="2"/>
  <c r="BK761" i="2" s="1"/>
  <c r="J761" i="2" s="1"/>
  <c r="J128" i="2" s="1"/>
  <c r="J762" i="2"/>
  <c r="BE762" i="2"/>
  <c r="BI760" i="2"/>
  <c r="BH760" i="2"/>
  <c r="BG760" i="2"/>
  <c r="BF760" i="2"/>
  <c r="T760" i="2"/>
  <c r="R760" i="2"/>
  <c r="P760" i="2"/>
  <c r="P757" i="2" s="1"/>
  <c r="BK760" i="2"/>
  <c r="J760" i="2"/>
  <c r="BE760" i="2"/>
  <c r="BI759" i="2"/>
  <c r="BH759" i="2"/>
  <c r="BG759" i="2"/>
  <c r="BF759" i="2"/>
  <c r="T759" i="2"/>
  <c r="T757" i="2" s="1"/>
  <c r="R759" i="2"/>
  <c r="P759" i="2"/>
  <c r="BK759" i="2"/>
  <c r="J759" i="2"/>
  <c r="BE759" i="2" s="1"/>
  <c r="BI758" i="2"/>
  <c r="BH758" i="2"/>
  <c r="BG758" i="2"/>
  <c r="BF758" i="2"/>
  <c r="T758" i="2"/>
  <c r="R758" i="2"/>
  <c r="R757" i="2" s="1"/>
  <c r="P758" i="2"/>
  <c r="BK758" i="2"/>
  <c r="BK757" i="2" s="1"/>
  <c r="J757" i="2" s="1"/>
  <c r="J127" i="2" s="1"/>
  <c r="J758" i="2"/>
  <c r="BE758" i="2"/>
  <c r="BI756" i="2"/>
  <c r="BH756" i="2"/>
  <c r="BG756" i="2"/>
  <c r="BF756" i="2"/>
  <c r="T756" i="2"/>
  <c r="T755" i="2"/>
  <c r="R756" i="2"/>
  <c r="R755" i="2" s="1"/>
  <c r="P756" i="2"/>
  <c r="P755" i="2"/>
  <c r="BK756" i="2"/>
  <c r="BK755" i="2" s="1"/>
  <c r="J755" i="2" s="1"/>
  <c r="J126" i="2" s="1"/>
  <c r="J756" i="2"/>
  <c r="BE756" i="2"/>
  <c r="BI754" i="2"/>
  <c r="BH754" i="2"/>
  <c r="BG754" i="2"/>
  <c r="BF754" i="2"/>
  <c r="T754" i="2"/>
  <c r="R754" i="2"/>
  <c r="P754" i="2"/>
  <c r="BK754" i="2"/>
  <c r="J754" i="2"/>
  <c r="BE754" i="2"/>
  <c r="BI753" i="2"/>
  <c r="BH753" i="2"/>
  <c r="BG753" i="2"/>
  <c r="BF753" i="2"/>
  <c r="T753" i="2"/>
  <c r="R753" i="2"/>
  <c r="P753" i="2"/>
  <c r="BK753" i="2"/>
  <c r="J753" i="2"/>
  <c r="BE753" i="2" s="1"/>
  <c r="BI752" i="2"/>
  <c r="BH752" i="2"/>
  <c r="BG752" i="2"/>
  <c r="BF752" i="2"/>
  <c r="T752" i="2"/>
  <c r="R752" i="2"/>
  <c r="P752" i="2"/>
  <c r="BK752" i="2"/>
  <c r="J752" i="2"/>
  <c r="BE752" i="2"/>
  <c r="BI750" i="2"/>
  <c r="BH750" i="2"/>
  <c r="BG750" i="2"/>
  <c r="BF750" i="2"/>
  <c r="T750" i="2"/>
  <c r="T749" i="2" s="1"/>
  <c r="R750" i="2"/>
  <c r="R749" i="2"/>
  <c r="P750" i="2"/>
  <c r="BK750" i="2"/>
  <c r="BK749" i="2"/>
  <c r="J749" i="2"/>
  <c r="J125" i="2" s="1"/>
  <c r="J750" i="2"/>
  <c r="BE750" i="2" s="1"/>
  <c r="BI748" i="2"/>
  <c r="BH748" i="2"/>
  <c r="BG748" i="2"/>
  <c r="BF748" i="2"/>
  <c r="T748" i="2"/>
  <c r="R748" i="2"/>
  <c r="P748" i="2"/>
  <c r="BK748" i="2"/>
  <c r="J748" i="2"/>
  <c r="BE748" i="2" s="1"/>
  <c r="BI747" i="2"/>
  <c r="BH747" i="2"/>
  <c r="BG747" i="2"/>
  <c r="BF747" i="2"/>
  <c r="T747" i="2"/>
  <c r="R747" i="2"/>
  <c r="P747" i="2"/>
  <c r="BK747" i="2"/>
  <c r="J747" i="2"/>
  <c r="BE747" i="2"/>
  <c r="BI746" i="2"/>
  <c r="BH746" i="2"/>
  <c r="BG746" i="2"/>
  <c r="BF746" i="2"/>
  <c r="T746" i="2"/>
  <c r="R746" i="2"/>
  <c r="P746" i="2"/>
  <c r="BK746" i="2"/>
  <c r="J746" i="2"/>
  <c r="BE746" i="2" s="1"/>
  <c r="BI745" i="2"/>
  <c r="BH745" i="2"/>
  <c r="BG745" i="2"/>
  <c r="BF745" i="2"/>
  <c r="T745" i="2"/>
  <c r="R745" i="2"/>
  <c r="P745" i="2"/>
  <c r="P742" i="2" s="1"/>
  <c r="BK745" i="2"/>
  <c r="J745" i="2"/>
  <c r="BE745" i="2"/>
  <c r="BI744" i="2"/>
  <c r="BH744" i="2"/>
  <c r="BG744" i="2"/>
  <c r="BF744" i="2"/>
  <c r="T744" i="2"/>
  <c r="T742" i="2" s="1"/>
  <c r="R744" i="2"/>
  <c r="P744" i="2"/>
  <c r="BK744" i="2"/>
  <c r="J744" i="2"/>
  <c r="BE744" i="2" s="1"/>
  <c r="BI743" i="2"/>
  <c r="BH743" i="2"/>
  <c r="BG743" i="2"/>
  <c r="BF743" i="2"/>
  <c r="T743" i="2"/>
  <c r="R743" i="2"/>
  <c r="R742" i="2" s="1"/>
  <c r="P743" i="2"/>
  <c r="BK743" i="2"/>
  <c r="BK742" i="2" s="1"/>
  <c r="J742" i="2" s="1"/>
  <c r="J124" i="2" s="1"/>
  <c r="J743" i="2"/>
  <c r="BE743" i="2"/>
  <c r="BI741" i="2"/>
  <c r="BH741" i="2"/>
  <c r="BG741" i="2"/>
  <c r="BF741" i="2"/>
  <c r="T741" i="2"/>
  <c r="T740" i="2"/>
  <c r="R741" i="2"/>
  <c r="R740" i="2" s="1"/>
  <c r="P741" i="2"/>
  <c r="P740" i="2"/>
  <c r="BK741" i="2"/>
  <c r="BK740" i="2" s="1"/>
  <c r="J740" i="2" s="1"/>
  <c r="J123" i="2" s="1"/>
  <c r="J741" i="2"/>
  <c r="BE741" i="2"/>
  <c r="BI739" i="2"/>
  <c r="BH739" i="2"/>
  <c r="BG739" i="2"/>
  <c r="BF739" i="2"/>
  <c r="T739" i="2"/>
  <c r="R739" i="2"/>
  <c r="P739" i="2"/>
  <c r="P737" i="2" s="1"/>
  <c r="BK739" i="2"/>
  <c r="J739" i="2"/>
  <c r="BE739" i="2"/>
  <c r="BI738" i="2"/>
  <c r="BH738" i="2"/>
  <c r="BG738" i="2"/>
  <c r="BF738" i="2"/>
  <c r="T738" i="2"/>
  <c r="T737" i="2" s="1"/>
  <c r="R738" i="2"/>
  <c r="R737" i="2"/>
  <c r="P738" i="2"/>
  <c r="BK738" i="2"/>
  <c r="BK737" i="2" s="1"/>
  <c r="J737" i="2" s="1"/>
  <c r="J738" i="2"/>
  <c r="BE738" i="2"/>
  <c r="J122" i="2"/>
  <c r="BI735" i="2"/>
  <c r="BH735" i="2"/>
  <c r="BG735" i="2"/>
  <c r="BF735" i="2"/>
  <c r="T735" i="2"/>
  <c r="R735" i="2"/>
  <c r="P735" i="2"/>
  <c r="BK735" i="2"/>
  <c r="J735" i="2"/>
  <c r="BE735" i="2"/>
  <c r="BI734" i="2"/>
  <c r="BH734" i="2"/>
  <c r="BG734" i="2"/>
  <c r="BF734" i="2"/>
  <c r="T734" i="2"/>
  <c r="R734" i="2"/>
  <c r="P734" i="2"/>
  <c r="BK734" i="2"/>
  <c r="J734" i="2"/>
  <c r="BE734" i="2" s="1"/>
  <c r="BI733" i="2"/>
  <c r="BH733" i="2"/>
  <c r="BG733" i="2"/>
  <c r="BF733" i="2"/>
  <c r="T733" i="2"/>
  <c r="R733" i="2"/>
  <c r="P733" i="2"/>
  <c r="BK733" i="2"/>
  <c r="J733" i="2"/>
  <c r="BE733" i="2"/>
  <c r="BI732" i="2"/>
  <c r="BH732" i="2"/>
  <c r="BG732" i="2"/>
  <c r="BF732" i="2"/>
  <c r="T732" i="2"/>
  <c r="R732" i="2"/>
  <c r="P732" i="2"/>
  <c r="BK732" i="2"/>
  <c r="J732" i="2"/>
  <c r="BE732" i="2" s="1"/>
  <c r="BI731" i="2"/>
  <c r="BH731" i="2"/>
  <c r="BG731" i="2"/>
  <c r="BF731" i="2"/>
  <c r="T731" i="2"/>
  <c r="R731" i="2"/>
  <c r="P731" i="2"/>
  <c r="BK731" i="2"/>
  <c r="J731" i="2"/>
  <c r="BE731" i="2"/>
  <c r="BI730" i="2"/>
  <c r="BH730" i="2"/>
  <c r="BG730" i="2"/>
  <c r="BF730" i="2"/>
  <c r="T730" i="2"/>
  <c r="R730" i="2"/>
  <c r="P730" i="2"/>
  <c r="BK730" i="2"/>
  <c r="J730" i="2"/>
  <c r="BE730" i="2" s="1"/>
  <c r="BI729" i="2"/>
  <c r="BH729" i="2"/>
  <c r="BG729" i="2"/>
  <c r="BF729" i="2"/>
  <c r="T729" i="2"/>
  <c r="R729" i="2"/>
  <c r="P729" i="2"/>
  <c r="BK729" i="2"/>
  <c r="J729" i="2"/>
  <c r="BE729" i="2"/>
  <c r="BI728" i="2"/>
  <c r="BH728" i="2"/>
  <c r="BG728" i="2"/>
  <c r="BF728" i="2"/>
  <c r="T728" i="2"/>
  <c r="R728" i="2"/>
  <c r="R727" i="2"/>
  <c r="P728" i="2"/>
  <c r="BK728" i="2"/>
  <c r="BK727" i="2"/>
  <c r="J727" i="2"/>
  <c r="J120" i="2" s="1"/>
  <c r="J728" i="2"/>
  <c r="BE728" i="2" s="1"/>
  <c r="BI726" i="2"/>
  <c r="BH726" i="2"/>
  <c r="BG726" i="2"/>
  <c r="BF726" i="2"/>
  <c r="T726" i="2"/>
  <c r="R726" i="2"/>
  <c r="P726" i="2"/>
  <c r="BK726" i="2"/>
  <c r="J726" i="2"/>
  <c r="BE726" i="2" s="1"/>
  <c r="BI725" i="2"/>
  <c r="BH725" i="2"/>
  <c r="BG725" i="2"/>
  <c r="BF725" i="2"/>
  <c r="T725" i="2"/>
  <c r="R725" i="2"/>
  <c r="P725" i="2"/>
  <c r="BK725" i="2"/>
  <c r="J725" i="2"/>
  <c r="BE725" i="2"/>
  <c r="BI724" i="2"/>
  <c r="BH724" i="2"/>
  <c r="BG724" i="2"/>
  <c r="BF724" i="2"/>
  <c r="T724" i="2"/>
  <c r="R724" i="2"/>
  <c r="P724" i="2"/>
  <c r="BK724" i="2"/>
  <c r="J724" i="2"/>
  <c r="BE724" i="2" s="1"/>
  <c r="BI723" i="2"/>
  <c r="BH723" i="2"/>
  <c r="BG723" i="2"/>
  <c r="BF723" i="2"/>
  <c r="T723" i="2"/>
  <c r="R723" i="2"/>
  <c r="P723" i="2"/>
  <c r="BK723" i="2"/>
  <c r="J723" i="2"/>
  <c r="BE723" i="2"/>
  <c r="BI722" i="2"/>
  <c r="BH722" i="2"/>
  <c r="BG722" i="2"/>
  <c r="BF722" i="2"/>
  <c r="T722" i="2"/>
  <c r="R722" i="2"/>
  <c r="P722" i="2"/>
  <c r="BK722" i="2"/>
  <c r="J722" i="2"/>
  <c r="BE722" i="2" s="1"/>
  <c r="BI721" i="2"/>
  <c r="BH721" i="2"/>
  <c r="BG721" i="2"/>
  <c r="BF721" i="2"/>
  <c r="T721" i="2"/>
  <c r="R721" i="2"/>
  <c r="P721" i="2"/>
  <c r="BK721" i="2"/>
  <c r="J721" i="2"/>
  <c r="BE721" i="2"/>
  <c r="BI720" i="2"/>
  <c r="BH720" i="2"/>
  <c r="BG720" i="2"/>
  <c r="BF720" i="2"/>
  <c r="T720" i="2"/>
  <c r="R720" i="2"/>
  <c r="P720" i="2"/>
  <c r="BK720" i="2"/>
  <c r="J720" i="2"/>
  <c r="BE720" i="2" s="1"/>
  <c r="BI719" i="2"/>
  <c r="BH719" i="2"/>
  <c r="BG719" i="2"/>
  <c r="BF719" i="2"/>
  <c r="T719" i="2"/>
  <c r="R719" i="2"/>
  <c r="P719" i="2"/>
  <c r="BK719" i="2"/>
  <c r="J719" i="2"/>
  <c r="BE719" i="2"/>
  <c r="BI718" i="2"/>
  <c r="BH718" i="2"/>
  <c r="BG718" i="2"/>
  <c r="BF718" i="2"/>
  <c r="T718" i="2"/>
  <c r="R718" i="2"/>
  <c r="R717" i="2"/>
  <c r="P718" i="2"/>
  <c r="BK718" i="2"/>
  <c r="BK717" i="2"/>
  <c r="J717" i="2"/>
  <c r="J119" i="2" s="1"/>
  <c r="J718" i="2"/>
  <c r="BE718" i="2" s="1"/>
  <c r="BI716" i="2"/>
  <c r="BH716" i="2"/>
  <c r="BG716" i="2"/>
  <c r="BF716" i="2"/>
  <c r="T716" i="2"/>
  <c r="R716" i="2"/>
  <c r="P716" i="2"/>
  <c r="BK716" i="2"/>
  <c r="J716" i="2"/>
  <c r="BE716" i="2" s="1"/>
  <c r="BI715" i="2"/>
  <c r="BH715" i="2"/>
  <c r="BG715" i="2"/>
  <c r="BF715" i="2"/>
  <c r="T715" i="2"/>
  <c r="R715" i="2"/>
  <c r="P715" i="2"/>
  <c r="BK715" i="2"/>
  <c r="J715" i="2"/>
  <c r="BE715" i="2"/>
  <c r="BI714" i="2"/>
  <c r="BH714" i="2"/>
  <c r="BG714" i="2"/>
  <c r="BF714" i="2"/>
  <c r="T714" i="2"/>
  <c r="R714" i="2"/>
  <c r="P714" i="2"/>
  <c r="BK714" i="2"/>
  <c r="J714" i="2"/>
  <c r="BE714" i="2" s="1"/>
  <c r="BI713" i="2"/>
  <c r="BH713" i="2"/>
  <c r="BG713" i="2"/>
  <c r="BF713" i="2"/>
  <c r="T713" i="2"/>
  <c r="R713" i="2"/>
  <c r="P713" i="2"/>
  <c r="BK713" i="2"/>
  <c r="J713" i="2"/>
  <c r="BE713" i="2"/>
  <c r="BI712" i="2"/>
  <c r="BH712" i="2"/>
  <c r="BG712" i="2"/>
  <c r="BF712" i="2"/>
  <c r="T712" i="2"/>
  <c r="R712" i="2"/>
  <c r="P712" i="2"/>
  <c r="BK712" i="2"/>
  <c r="J712" i="2"/>
  <c r="BE712" i="2" s="1"/>
  <c r="BI711" i="2"/>
  <c r="BH711" i="2"/>
  <c r="BG711" i="2"/>
  <c r="BF711" i="2"/>
  <c r="T711" i="2"/>
  <c r="R711" i="2"/>
  <c r="P711" i="2"/>
  <c r="BK711" i="2"/>
  <c r="J711" i="2"/>
  <c r="BE711" i="2"/>
  <c r="BI710" i="2"/>
  <c r="BH710" i="2"/>
  <c r="BG710" i="2"/>
  <c r="BF710" i="2"/>
  <c r="T710" i="2"/>
  <c r="R710" i="2"/>
  <c r="P710" i="2"/>
  <c r="BK710" i="2"/>
  <c r="J710" i="2"/>
  <c r="BE710" i="2" s="1"/>
  <c r="BI709" i="2"/>
  <c r="BH709" i="2"/>
  <c r="BG709" i="2"/>
  <c r="BF709" i="2"/>
  <c r="T709" i="2"/>
  <c r="R709" i="2"/>
  <c r="P709" i="2"/>
  <c r="BK709" i="2"/>
  <c r="J709" i="2"/>
  <c r="BE709" i="2"/>
  <c r="BI708" i="2"/>
  <c r="BH708" i="2"/>
  <c r="BG708" i="2"/>
  <c r="BF708" i="2"/>
  <c r="T708" i="2"/>
  <c r="R708" i="2"/>
  <c r="P708" i="2"/>
  <c r="BK708" i="2"/>
  <c r="J708" i="2"/>
  <c r="BE708" i="2" s="1"/>
  <c r="BI707" i="2"/>
  <c r="BH707" i="2"/>
  <c r="BG707" i="2"/>
  <c r="BF707" i="2"/>
  <c r="T707" i="2"/>
  <c r="R707" i="2"/>
  <c r="R706" i="2" s="1"/>
  <c r="P707" i="2"/>
  <c r="BK707" i="2"/>
  <c r="BK706" i="2" s="1"/>
  <c r="J706" i="2" s="1"/>
  <c r="J118" i="2" s="1"/>
  <c r="J707" i="2"/>
  <c r="BE707" i="2"/>
  <c r="BI705" i="2"/>
  <c r="BH705" i="2"/>
  <c r="BG705" i="2"/>
  <c r="BF705" i="2"/>
  <c r="T705" i="2"/>
  <c r="R705" i="2"/>
  <c r="P705" i="2"/>
  <c r="BK705" i="2"/>
  <c r="J705" i="2"/>
  <c r="BE705" i="2"/>
  <c r="BI704" i="2"/>
  <c r="BH704" i="2"/>
  <c r="BG704" i="2"/>
  <c r="BF704" i="2"/>
  <c r="T704" i="2"/>
  <c r="R704" i="2"/>
  <c r="P704" i="2"/>
  <c r="BK704" i="2"/>
  <c r="J704" i="2"/>
  <c r="BE704" i="2" s="1"/>
  <c r="BI703" i="2"/>
  <c r="BH703" i="2"/>
  <c r="BG703" i="2"/>
  <c r="BF703" i="2"/>
  <c r="T703" i="2"/>
  <c r="R703" i="2"/>
  <c r="P703" i="2"/>
  <c r="BK703" i="2"/>
  <c r="J703" i="2"/>
  <c r="BE703" i="2"/>
  <c r="BI702" i="2"/>
  <c r="BH702" i="2"/>
  <c r="BG702" i="2"/>
  <c r="BF702" i="2"/>
  <c r="T702" i="2"/>
  <c r="R702" i="2"/>
  <c r="P702" i="2"/>
  <c r="BK702" i="2"/>
  <c r="J702" i="2"/>
  <c r="BE702" i="2" s="1"/>
  <c r="BI701" i="2"/>
  <c r="BH701" i="2"/>
  <c r="BG701" i="2"/>
  <c r="BF701" i="2"/>
  <c r="T701" i="2"/>
  <c r="R701" i="2"/>
  <c r="P701" i="2"/>
  <c r="BK701" i="2"/>
  <c r="J701" i="2"/>
  <c r="BE701" i="2"/>
  <c r="BI700" i="2"/>
  <c r="BH700" i="2"/>
  <c r="BG700" i="2"/>
  <c r="BF700" i="2"/>
  <c r="T700" i="2"/>
  <c r="R700" i="2"/>
  <c r="P700" i="2"/>
  <c r="BK700" i="2"/>
  <c r="J700" i="2"/>
  <c r="BE700" i="2" s="1"/>
  <c r="BI699" i="2"/>
  <c r="BH699" i="2"/>
  <c r="BG699" i="2"/>
  <c r="BF699" i="2"/>
  <c r="T699" i="2"/>
  <c r="R699" i="2"/>
  <c r="P699" i="2"/>
  <c r="P696" i="2" s="1"/>
  <c r="BK699" i="2"/>
  <c r="J699" i="2"/>
  <c r="BE699" i="2"/>
  <c r="BI698" i="2"/>
  <c r="BH698" i="2"/>
  <c r="BG698" i="2"/>
  <c r="BF698" i="2"/>
  <c r="T698" i="2"/>
  <c r="T696" i="2" s="1"/>
  <c r="R698" i="2"/>
  <c r="P698" i="2"/>
  <c r="BK698" i="2"/>
  <c r="J698" i="2"/>
  <c r="BE698" i="2" s="1"/>
  <c r="BI697" i="2"/>
  <c r="BH697" i="2"/>
  <c r="BG697" i="2"/>
  <c r="BF697" i="2"/>
  <c r="T697" i="2"/>
  <c r="R697" i="2"/>
  <c r="R696" i="2" s="1"/>
  <c r="P697" i="2"/>
  <c r="BK697" i="2"/>
  <c r="BK696" i="2" s="1"/>
  <c r="J696" i="2" s="1"/>
  <c r="J117" i="2" s="1"/>
  <c r="J697" i="2"/>
  <c r="BE697" i="2"/>
  <c r="BI695" i="2"/>
  <c r="BH695" i="2"/>
  <c r="BG695" i="2"/>
  <c r="BF695" i="2"/>
  <c r="T695" i="2"/>
  <c r="R695" i="2"/>
  <c r="R694" i="2"/>
  <c r="P695" i="2"/>
  <c r="BK695" i="2"/>
  <c r="BK694" i="2"/>
  <c r="J694" i="2" s="1"/>
  <c r="J116" i="2" s="1"/>
  <c r="J695" i="2"/>
  <c r="BE695" i="2"/>
  <c r="BI693" i="2"/>
  <c r="BH693" i="2"/>
  <c r="BG693" i="2"/>
  <c r="BF693" i="2"/>
  <c r="T693" i="2"/>
  <c r="R693" i="2"/>
  <c r="P693" i="2"/>
  <c r="BK693" i="2"/>
  <c r="J693" i="2"/>
  <c r="BE693" i="2"/>
  <c r="BI692" i="2"/>
  <c r="BH692" i="2"/>
  <c r="BG692" i="2"/>
  <c r="BF692" i="2"/>
  <c r="T692" i="2"/>
  <c r="R692" i="2"/>
  <c r="P692" i="2"/>
  <c r="BK692" i="2"/>
  <c r="J692" i="2"/>
  <c r="BE692" i="2" s="1"/>
  <c r="BI691" i="2"/>
  <c r="BH691" i="2"/>
  <c r="BG691" i="2"/>
  <c r="BF691" i="2"/>
  <c r="T691" i="2"/>
  <c r="R691" i="2"/>
  <c r="P691" i="2"/>
  <c r="BK691" i="2"/>
  <c r="J691" i="2"/>
  <c r="BE691" i="2"/>
  <c r="BI690" i="2"/>
  <c r="BH690" i="2"/>
  <c r="BG690" i="2"/>
  <c r="BF690" i="2"/>
  <c r="T690" i="2"/>
  <c r="R690" i="2"/>
  <c r="P690" i="2"/>
  <c r="BK690" i="2"/>
  <c r="J690" i="2"/>
  <c r="BE690" i="2" s="1"/>
  <c r="BI689" i="2"/>
  <c r="BH689" i="2"/>
  <c r="BG689" i="2"/>
  <c r="BF689" i="2"/>
  <c r="T689" i="2"/>
  <c r="R689" i="2"/>
  <c r="P689" i="2"/>
  <c r="BK689" i="2"/>
  <c r="J689" i="2"/>
  <c r="BE689" i="2"/>
  <c r="BI688" i="2"/>
  <c r="BH688" i="2"/>
  <c r="BG688" i="2"/>
  <c r="BF688" i="2"/>
  <c r="T688" i="2"/>
  <c r="R688" i="2"/>
  <c r="P688" i="2"/>
  <c r="BK688" i="2"/>
  <c r="J688" i="2"/>
  <c r="BE688" i="2" s="1"/>
  <c r="BI687" i="2"/>
  <c r="BH687" i="2"/>
  <c r="BG687" i="2"/>
  <c r="BF687" i="2"/>
  <c r="T687" i="2"/>
  <c r="R687" i="2"/>
  <c r="P687" i="2"/>
  <c r="BK687" i="2"/>
  <c r="J687" i="2"/>
  <c r="BE687" i="2"/>
  <c r="BI686" i="2"/>
  <c r="BH686" i="2"/>
  <c r="BG686" i="2"/>
  <c r="BF686" i="2"/>
  <c r="T686" i="2"/>
  <c r="R686" i="2"/>
  <c r="P686" i="2"/>
  <c r="BK686" i="2"/>
  <c r="J686" i="2"/>
  <c r="BE686" i="2" s="1"/>
  <c r="BI685" i="2"/>
  <c r="BH685" i="2"/>
  <c r="BG685" i="2"/>
  <c r="BF685" i="2"/>
  <c r="T685" i="2"/>
  <c r="R685" i="2"/>
  <c r="P685" i="2"/>
  <c r="BK685" i="2"/>
  <c r="J685" i="2"/>
  <c r="BE685" i="2"/>
  <c r="BI684" i="2"/>
  <c r="BH684" i="2"/>
  <c r="BG684" i="2"/>
  <c r="BF684" i="2"/>
  <c r="T684" i="2"/>
  <c r="R684" i="2"/>
  <c r="P684" i="2"/>
  <c r="BK684" i="2"/>
  <c r="J684" i="2"/>
  <c r="BE684" i="2" s="1"/>
  <c r="BI683" i="2"/>
  <c r="BH683" i="2"/>
  <c r="BG683" i="2"/>
  <c r="BF683" i="2"/>
  <c r="T683" i="2"/>
  <c r="T682" i="2" s="1"/>
  <c r="R683" i="2"/>
  <c r="R682" i="2" s="1"/>
  <c r="P683" i="2"/>
  <c r="P682" i="2" s="1"/>
  <c r="BK683" i="2"/>
  <c r="BK682" i="2" s="1"/>
  <c r="J682" i="2" s="1"/>
  <c r="J115" i="2" s="1"/>
  <c r="J683" i="2"/>
  <c r="BE683" i="2"/>
  <c r="BI681" i="2"/>
  <c r="BH681" i="2"/>
  <c r="BG681" i="2"/>
  <c r="BF681" i="2"/>
  <c r="T681" i="2"/>
  <c r="R681" i="2"/>
  <c r="P681" i="2"/>
  <c r="BK681" i="2"/>
  <c r="J681" i="2"/>
  <c r="BE681" i="2" s="1"/>
  <c r="BI680" i="2"/>
  <c r="BH680" i="2"/>
  <c r="BG680" i="2"/>
  <c r="BF680" i="2"/>
  <c r="T680" i="2"/>
  <c r="R680" i="2"/>
  <c r="P680" i="2"/>
  <c r="BK680" i="2"/>
  <c r="J680" i="2"/>
  <c r="BE680" i="2" s="1"/>
  <c r="BI679" i="2"/>
  <c r="BH679" i="2"/>
  <c r="BG679" i="2"/>
  <c r="BF679" i="2"/>
  <c r="T679" i="2"/>
  <c r="R679" i="2"/>
  <c r="P679" i="2"/>
  <c r="BK679" i="2"/>
  <c r="J679" i="2"/>
  <c r="BE679" i="2" s="1"/>
  <c r="BI678" i="2"/>
  <c r="BH678" i="2"/>
  <c r="BG678" i="2"/>
  <c r="BF678" i="2"/>
  <c r="T678" i="2"/>
  <c r="R678" i="2"/>
  <c r="P678" i="2"/>
  <c r="BK678" i="2"/>
  <c r="J678" i="2"/>
  <c r="BE678" i="2" s="1"/>
  <c r="BI677" i="2"/>
  <c r="BH677" i="2"/>
  <c r="BG677" i="2"/>
  <c r="BF677" i="2"/>
  <c r="T677" i="2"/>
  <c r="R677" i="2"/>
  <c r="P677" i="2"/>
  <c r="BK677" i="2"/>
  <c r="J677" i="2"/>
  <c r="BE677" i="2" s="1"/>
  <c r="BI676" i="2"/>
  <c r="BH676" i="2"/>
  <c r="BG676" i="2"/>
  <c r="BF676" i="2"/>
  <c r="T676" i="2"/>
  <c r="R676" i="2"/>
  <c r="P676" i="2"/>
  <c r="BK676" i="2"/>
  <c r="J676" i="2"/>
  <c r="BE676" i="2" s="1"/>
  <c r="BI675" i="2"/>
  <c r="BH675" i="2"/>
  <c r="BG675" i="2"/>
  <c r="BF675" i="2"/>
  <c r="T675" i="2"/>
  <c r="R675" i="2"/>
  <c r="P675" i="2"/>
  <c r="BK675" i="2"/>
  <c r="J675" i="2"/>
  <c r="BE675" i="2" s="1"/>
  <c r="BI674" i="2"/>
  <c r="BH674" i="2"/>
  <c r="BG674" i="2"/>
  <c r="BF674" i="2"/>
  <c r="T674" i="2"/>
  <c r="T673" i="2" s="1"/>
  <c r="R674" i="2"/>
  <c r="R673" i="2" s="1"/>
  <c r="P674" i="2"/>
  <c r="P673" i="2" s="1"/>
  <c r="BK674" i="2"/>
  <c r="BK673" i="2" s="1"/>
  <c r="J673" i="2" s="1"/>
  <c r="J114" i="2" s="1"/>
  <c r="J674" i="2"/>
  <c r="BE674" i="2"/>
  <c r="BI672" i="2"/>
  <c r="BH672" i="2"/>
  <c r="BG672" i="2"/>
  <c r="BF672" i="2"/>
  <c r="T672" i="2"/>
  <c r="R672" i="2"/>
  <c r="P672" i="2"/>
  <c r="BK672" i="2"/>
  <c r="J672" i="2"/>
  <c r="BE672" i="2" s="1"/>
  <c r="BI671" i="2"/>
  <c r="BH671" i="2"/>
  <c r="BG671" i="2"/>
  <c r="BF671" i="2"/>
  <c r="T671" i="2"/>
  <c r="R671" i="2"/>
  <c r="P671" i="2"/>
  <c r="BK671" i="2"/>
  <c r="J671" i="2"/>
  <c r="BE671" i="2" s="1"/>
  <c r="BI670" i="2"/>
  <c r="BH670" i="2"/>
  <c r="BG670" i="2"/>
  <c r="BF670" i="2"/>
  <c r="T670" i="2"/>
  <c r="R670" i="2"/>
  <c r="P670" i="2"/>
  <c r="BK670" i="2"/>
  <c r="J670" i="2"/>
  <c r="BE670" i="2" s="1"/>
  <c r="BI669" i="2"/>
  <c r="BH669" i="2"/>
  <c r="BG669" i="2"/>
  <c r="BF669" i="2"/>
  <c r="T669" i="2"/>
  <c r="R669" i="2"/>
  <c r="P669" i="2"/>
  <c r="BK669" i="2"/>
  <c r="J669" i="2"/>
  <c r="BE669" i="2" s="1"/>
  <c r="BI668" i="2"/>
  <c r="BH668" i="2"/>
  <c r="BG668" i="2"/>
  <c r="BF668" i="2"/>
  <c r="T668" i="2"/>
  <c r="R668" i="2"/>
  <c r="P668" i="2"/>
  <c r="BK668" i="2"/>
  <c r="J668" i="2"/>
  <c r="BE668" i="2" s="1"/>
  <c r="BI667" i="2"/>
  <c r="BH667" i="2"/>
  <c r="BG667" i="2"/>
  <c r="BF667" i="2"/>
  <c r="T667" i="2"/>
  <c r="R667" i="2"/>
  <c r="P667" i="2"/>
  <c r="BK667" i="2"/>
  <c r="J667" i="2"/>
  <c r="BE667" i="2" s="1"/>
  <c r="BI666" i="2"/>
  <c r="BH666" i="2"/>
  <c r="BG666" i="2"/>
  <c r="BF666" i="2"/>
  <c r="T666" i="2"/>
  <c r="R666" i="2"/>
  <c r="P666" i="2"/>
  <c r="BK666" i="2"/>
  <c r="J666" i="2"/>
  <c r="BE666" i="2" s="1"/>
  <c r="BI665" i="2"/>
  <c r="BH665" i="2"/>
  <c r="BG665" i="2"/>
  <c r="BF665" i="2"/>
  <c r="T665" i="2"/>
  <c r="R665" i="2"/>
  <c r="P665" i="2"/>
  <c r="BK665" i="2"/>
  <c r="J665" i="2"/>
  <c r="BE665" i="2" s="1"/>
  <c r="BI664" i="2"/>
  <c r="BH664" i="2"/>
  <c r="BG664" i="2"/>
  <c r="BF664" i="2"/>
  <c r="T664" i="2"/>
  <c r="T663" i="2" s="1"/>
  <c r="R664" i="2"/>
  <c r="R663" i="2" s="1"/>
  <c r="P664" i="2"/>
  <c r="P663" i="2" s="1"/>
  <c r="BK664" i="2"/>
  <c r="BK663" i="2" s="1"/>
  <c r="J663" i="2" s="1"/>
  <c r="J113" i="2" s="1"/>
  <c r="J664" i="2"/>
  <c r="BE664" i="2"/>
  <c r="BI662" i="2"/>
  <c r="BH662" i="2"/>
  <c r="BG662" i="2"/>
  <c r="BF662" i="2"/>
  <c r="T662" i="2"/>
  <c r="R662" i="2"/>
  <c r="P662" i="2"/>
  <c r="BK662" i="2"/>
  <c r="J662" i="2"/>
  <c r="BE662" i="2" s="1"/>
  <c r="BI661" i="2"/>
  <c r="BH661" i="2"/>
  <c r="BG661" i="2"/>
  <c r="BF661" i="2"/>
  <c r="T661" i="2"/>
  <c r="R661" i="2"/>
  <c r="P661" i="2"/>
  <c r="BK661" i="2"/>
  <c r="J661" i="2"/>
  <c r="BE661" i="2" s="1"/>
  <c r="BI660" i="2"/>
  <c r="BH660" i="2"/>
  <c r="BG660" i="2"/>
  <c r="BF660" i="2"/>
  <c r="T660" i="2"/>
  <c r="R660" i="2"/>
  <c r="P660" i="2"/>
  <c r="BK660" i="2"/>
  <c r="J660" i="2"/>
  <c r="BE660" i="2" s="1"/>
  <c r="BI659" i="2"/>
  <c r="BH659" i="2"/>
  <c r="BG659" i="2"/>
  <c r="BF659" i="2"/>
  <c r="T659" i="2"/>
  <c r="T658" i="2" s="1"/>
  <c r="R659" i="2"/>
  <c r="R658" i="2" s="1"/>
  <c r="P659" i="2"/>
  <c r="P658" i="2" s="1"/>
  <c r="BK659" i="2"/>
  <c r="BK658" i="2" s="1"/>
  <c r="J658" i="2" s="1"/>
  <c r="J112" i="2" s="1"/>
  <c r="J659" i="2"/>
  <c r="BE659" i="2"/>
  <c r="BI657" i="2"/>
  <c r="BH657" i="2"/>
  <c r="BG657" i="2"/>
  <c r="BF657" i="2"/>
  <c r="T657" i="2"/>
  <c r="R657" i="2"/>
  <c r="P657" i="2"/>
  <c r="BK657" i="2"/>
  <c r="J657" i="2"/>
  <c r="BE657" i="2" s="1"/>
  <c r="BI656" i="2"/>
  <c r="BH656" i="2"/>
  <c r="BG656" i="2"/>
  <c r="BF656" i="2"/>
  <c r="T656" i="2"/>
  <c r="R656" i="2"/>
  <c r="P656" i="2"/>
  <c r="BK656" i="2"/>
  <c r="J656" i="2"/>
  <c r="BE656" i="2" s="1"/>
  <c r="BI655" i="2"/>
  <c r="BH655" i="2"/>
  <c r="BG655" i="2"/>
  <c r="BF655" i="2"/>
  <c r="T655" i="2"/>
  <c r="R655" i="2"/>
  <c r="P655" i="2"/>
  <c r="BK655" i="2"/>
  <c r="J655" i="2"/>
  <c r="BE655" i="2" s="1"/>
  <c r="BI654" i="2"/>
  <c r="BH654" i="2"/>
  <c r="BG654" i="2"/>
  <c r="BF654" i="2"/>
  <c r="T654" i="2"/>
  <c r="R654" i="2"/>
  <c r="P654" i="2"/>
  <c r="BK654" i="2"/>
  <c r="J654" i="2"/>
  <c r="BE654" i="2" s="1"/>
  <c r="BI653" i="2"/>
  <c r="BH653" i="2"/>
  <c r="BG653" i="2"/>
  <c r="BF653" i="2"/>
  <c r="T653" i="2"/>
  <c r="R653" i="2"/>
  <c r="P653" i="2"/>
  <c r="BK653" i="2"/>
  <c r="J653" i="2"/>
  <c r="BE653" i="2" s="1"/>
  <c r="BI652" i="2"/>
  <c r="BH652" i="2"/>
  <c r="BG652" i="2"/>
  <c r="BF652" i="2"/>
  <c r="T652" i="2"/>
  <c r="R652" i="2"/>
  <c r="P652" i="2"/>
  <c r="BK652" i="2"/>
  <c r="J652" i="2"/>
  <c r="BE652" i="2" s="1"/>
  <c r="BI651" i="2"/>
  <c r="BH651" i="2"/>
  <c r="BG651" i="2"/>
  <c r="BF651" i="2"/>
  <c r="T651" i="2"/>
  <c r="R651" i="2"/>
  <c r="P651" i="2"/>
  <c r="BK651" i="2"/>
  <c r="J651" i="2"/>
  <c r="BE651" i="2"/>
  <c r="BI650" i="2"/>
  <c r="BH650" i="2"/>
  <c r="BG650" i="2"/>
  <c r="BF650" i="2"/>
  <c r="T650" i="2"/>
  <c r="R650" i="2"/>
  <c r="P650" i="2"/>
  <c r="BK650" i="2"/>
  <c r="J650" i="2"/>
  <c r="BE650" i="2" s="1"/>
  <c r="BI649" i="2"/>
  <c r="BH649" i="2"/>
  <c r="BG649" i="2"/>
  <c r="BF649" i="2"/>
  <c r="T649" i="2"/>
  <c r="R649" i="2"/>
  <c r="P649" i="2"/>
  <c r="BK649" i="2"/>
  <c r="J649" i="2"/>
  <c r="BE649" i="2"/>
  <c r="BI648" i="2"/>
  <c r="BH648" i="2"/>
  <c r="BG648" i="2"/>
  <c r="BF648" i="2"/>
  <c r="T648" i="2"/>
  <c r="R648" i="2"/>
  <c r="P648" i="2"/>
  <c r="BK648" i="2"/>
  <c r="J648" i="2"/>
  <c r="BE648" i="2" s="1"/>
  <c r="BI647" i="2"/>
  <c r="BH647" i="2"/>
  <c r="BG647" i="2"/>
  <c r="BF647" i="2"/>
  <c r="T647" i="2"/>
  <c r="R647" i="2"/>
  <c r="P647" i="2"/>
  <c r="BK647" i="2"/>
  <c r="J647" i="2"/>
  <c r="BE647" i="2"/>
  <c r="BI646" i="2"/>
  <c r="BH646" i="2"/>
  <c r="BG646" i="2"/>
  <c r="BF646" i="2"/>
  <c r="T646" i="2"/>
  <c r="R646" i="2"/>
  <c r="P646" i="2"/>
  <c r="BK646" i="2"/>
  <c r="J646" i="2"/>
  <c r="BE646" i="2" s="1"/>
  <c r="BI645" i="2"/>
  <c r="BH645" i="2"/>
  <c r="BG645" i="2"/>
  <c r="BF645" i="2"/>
  <c r="T645" i="2"/>
  <c r="R645" i="2"/>
  <c r="P645" i="2"/>
  <c r="BK645" i="2"/>
  <c r="J645" i="2"/>
  <c r="BE645" i="2"/>
  <c r="BI644" i="2"/>
  <c r="BH644" i="2"/>
  <c r="BG644" i="2"/>
  <c r="BF644" i="2"/>
  <c r="T644" i="2"/>
  <c r="R644" i="2"/>
  <c r="P644" i="2"/>
  <c r="BK644" i="2"/>
  <c r="J644" i="2"/>
  <c r="BE644" i="2" s="1"/>
  <c r="BI643" i="2"/>
  <c r="BH643" i="2"/>
  <c r="BG643" i="2"/>
  <c r="BF643" i="2"/>
  <c r="T643" i="2"/>
  <c r="R643" i="2"/>
  <c r="P643" i="2"/>
  <c r="BK643" i="2"/>
  <c r="J643" i="2"/>
  <c r="BE643" i="2"/>
  <c r="BI642" i="2"/>
  <c r="BH642" i="2"/>
  <c r="BG642" i="2"/>
  <c r="BF642" i="2"/>
  <c r="T642" i="2"/>
  <c r="R642" i="2"/>
  <c r="P642" i="2"/>
  <c r="BK642" i="2"/>
  <c r="J642" i="2"/>
  <c r="BE642" i="2" s="1"/>
  <c r="BI641" i="2"/>
  <c r="BH641" i="2"/>
  <c r="BG641" i="2"/>
  <c r="BF641" i="2"/>
  <c r="T641" i="2"/>
  <c r="R641" i="2"/>
  <c r="P641" i="2"/>
  <c r="BK641" i="2"/>
  <c r="J641" i="2"/>
  <c r="BE641" i="2"/>
  <c r="BI640" i="2"/>
  <c r="BH640" i="2"/>
  <c r="BG640" i="2"/>
  <c r="BF640" i="2"/>
  <c r="T640" i="2"/>
  <c r="R640" i="2"/>
  <c r="P640" i="2"/>
  <c r="BK640" i="2"/>
  <c r="J640" i="2"/>
  <c r="BE640" i="2" s="1"/>
  <c r="BI639" i="2"/>
  <c r="BH639" i="2"/>
  <c r="BG639" i="2"/>
  <c r="BF639" i="2"/>
  <c r="T639" i="2"/>
  <c r="R639" i="2"/>
  <c r="P639" i="2"/>
  <c r="BK639" i="2"/>
  <c r="J639" i="2"/>
  <c r="BE639" i="2"/>
  <c r="BI638" i="2"/>
  <c r="BH638" i="2"/>
  <c r="BG638" i="2"/>
  <c r="BF638" i="2"/>
  <c r="T638" i="2"/>
  <c r="R638" i="2"/>
  <c r="P638" i="2"/>
  <c r="BK638" i="2"/>
  <c r="J638" i="2"/>
  <c r="BE638" i="2" s="1"/>
  <c r="BI637" i="2"/>
  <c r="BH637" i="2"/>
  <c r="BG637" i="2"/>
  <c r="BF637" i="2"/>
  <c r="T637" i="2"/>
  <c r="R637" i="2"/>
  <c r="P637" i="2"/>
  <c r="BK637" i="2"/>
  <c r="J637" i="2"/>
  <c r="BE637" i="2"/>
  <c r="BI636" i="2"/>
  <c r="BH636" i="2"/>
  <c r="BG636" i="2"/>
  <c r="BF636" i="2"/>
  <c r="T636" i="2"/>
  <c r="R636" i="2"/>
  <c r="P636" i="2"/>
  <c r="BK636" i="2"/>
  <c r="J636" i="2"/>
  <c r="BE636" i="2"/>
  <c r="BI635" i="2"/>
  <c r="BH635" i="2"/>
  <c r="BG635" i="2"/>
  <c r="BF635" i="2"/>
  <c r="T635" i="2"/>
  <c r="R635" i="2"/>
  <c r="P635" i="2"/>
  <c r="P632" i="2" s="1"/>
  <c r="BK635" i="2"/>
  <c r="J635" i="2"/>
  <c r="BE635" i="2"/>
  <c r="BI634" i="2"/>
  <c r="BH634" i="2"/>
  <c r="BG634" i="2"/>
  <c r="BF634" i="2"/>
  <c r="T634" i="2"/>
  <c r="T632" i="2" s="1"/>
  <c r="R634" i="2"/>
  <c r="P634" i="2"/>
  <c r="BK634" i="2"/>
  <c r="J634" i="2"/>
  <c r="BE634" i="2"/>
  <c r="BI633" i="2"/>
  <c r="BH633" i="2"/>
  <c r="BG633" i="2"/>
  <c r="BF633" i="2"/>
  <c r="T633" i="2"/>
  <c r="R633" i="2"/>
  <c r="R632" i="2"/>
  <c r="P633" i="2"/>
  <c r="BK633" i="2"/>
  <c r="BK632" i="2"/>
  <c r="J632" i="2" s="1"/>
  <c r="J111" i="2" s="1"/>
  <c r="J633" i="2"/>
  <c r="BE633" i="2"/>
  <c r="BI631" i="2"/>
  <c r="BH631" i="2"/>
  <c r="BG631" i="2"/>
  <c r="BF631" i="2"/>
  <c r="T631" i="2"/>
  <c r="T630" i="2"/>
  <c r="R631" i="2"/>
  <c r="R630" i="2"/>
  <c r="P631" i="2"/>
  <c r="P630" i="2"/>
  <c r="BK631" i="2"/>
  <c r="BK630" i="2" s="1"/>
  <c r="J630" i="2" s="1"/>
  <c r="J110" i="2" s="1"/>
  <c r="J631" i="2"/>
  <c r="BE631" i="2"/>
  <c r="BI629" i="2"/>
  <c r="BH629" i="2"/>
  <c r="BG629" i="2"/>
  <c r="BF629" i="2"/>
  <c r="T629" i="2"/>
  <c r="R629" i="2"/>
  <c r="P629" i="2"/>
  <c r="BK629" i="2"/>
  <c r="J629" i="2"/>
  <c r="BE629" i="2"/>
  <c r="BI628" i="2"/>
  <c r="BH628" i="2"/>
  <c r="BG628" i="2"/>
  <c r="BF628" i="2"/>
  <c r="T628" i="2"/>
  <c r="R628" i="2"/>
  <c r="P628" i="2"/>
  <c r="BK628" i="2"/>
  <c r="J628" i="2"/>
  <c r="BE628" i="2" s="1"/>
  <c r="BI627" i="2"/>
  <c r="BH627" i="2"/>
  <c r="BG627" i="2"/>
  <c r="BF627" i="2"/>
  <c r="T627" i="2"/>
  <c r="R627" i="2"/>
  <c r="P627" i="2"/>
  <c r="BK627" i="2"/>
  <c r="J627" i="2"/>
  <c r="BE627" i="2"/>
  <c r="BI626" i="2"/>
  <c r="BH626" i="2"/>
  <c r="BG626" i="2"/>
  <c r="BF626" i="2"/>
  <c r="T626" i="2"/>
  <c r="R626" i="2"/>
  <c r="P626" i="2"/>
  <c r="BK626" i="2"/>
  <c r="J626" i="2"/>
  <c r="BE626" i="2"/>
  <c r="BI625" i="2"/>
  <c r="BH625" i="2"/>
  <c r="BG625" i="2"/>
  <c r="BF625" i="2"/>
  <c r="T625" i="2"/>
  <c r="R625" i="2"/>
  <c r="P625" i="2"/>
  <c r="BK625" i="2"/>
  <c r="J625" i="2"/>
  <c r="BE625" i="2"/>
  <c r="BI624" i="2"/>
  <c r="BH624" i="2"/>
  <c r="BG624" i="2"/>
  <c r="BF624" i="2"/>
  <c r="T624" i="2"/>
  <c r="R624" i="2"/>
  <c r="P624" i="2"/>
  <c r="BK624" i="2"/>
  <c r="J624" i="2"/>
  <c r="BE624" i="2"/>
  <c r="BI623" i="2"/>
  <c r="BH623" i="2"/>
  <c r="BG623" i="2"/>
  <c r="BF623" i="2"/>
  <c r="T623" i="2"/>
  <c r="R623" i="2"/>
  <c r="P623" i="2"/>
  <c r="BK623" i="2"/>
  <c r="J623" i="2"/>
  <c r="BE623" i="2"/>
  <c r="BI622" i="2"/>
  <c r="BH622" i="2"/>
  <c r="BG622" i="2"/>
  <c r="BF622" i="2"/>
  <c r="T622" i="2"/>
  <c r="R622" i="2"/>
  <c r="P622" i="2"/>
  <c r="BK622" i="2"/>
  <c r="J622" i="2"/>
  <c r="BE622" i="2"/>
  <c r="BI621" i="2"/>
  <c r="BH621" i="2"/>
  <c r="BG621" i="2"/>
  <c r="BF621" i="2"/>
  <c r="T621" i="2"/>
  <c r="R621" i="2"/>
  <c r="P621" i="2"/>
  <c r="BK621" i="2"/>
  <c r="J621" i="2"/>
  <c r="BE621" i="2"/>
  <c r="BI620" i="2"/>
  <c r="BH620" i="2"/>
  <c r="BG620" i="2"/>
  <c r="BF620" i="2"/>
  <c r="T620" i="2"/>
  <c r="R620" i="2"/>
  <c r="P620" i="2"/>
  <c r="BK620" i="2"/>
  <c r="J620" i="2"/>
  <c r="BE620" i="2"/>
  <c r="BI619" i="2"/>
  <c r="BH619" i="2"/>
  <c r="BG619" i="2"/>
  <c r="BF619" i="2"/>
  <c r="T619" i="2"/>
  <c r="R619" i="2"/>
  <c r="P619" i="2"/>
  <c r="BK619" i="2"/>
  <c r="J619" i="2"/>
  <c r="BE619" i="2"/>
  <c r="BI618" i="2"/>
  <c r="BH618" i="2"/>
  <c r="BG618" i="2"/>
  <c r="BF618" i="2"/>
  <c r="T618" i="2"/>
  <c r="R618" i="2"/>
  <c r="P618" i="2"/>
  <c r="BK618" i="2"/>
  <c r="J618" i="2"/>
  <c r="BE618" i="2"/>
  <c r="BI617" i="2"/>
  <c r="BH617" i="2"/>
  <c r="BG617" i="2"/>
  <c r="BF617" i="2"/>
  <c r="T617" i="2"/>
  <c r="R617" i="2"/>
  <c r="P617" i="2"/>
  <c r="BK617" i="2"/>
  <c r="J617" i="2"/>
  <c r="BE617" i="2"/>
  <c r="BI616" i="2"/>
  <c r="BH616" i="2"/>
  <c r="BG616" i="2"/>
  <c r="BF616" i="2"/>
  <c r="T616" i="2"/>
  <c r="R616" i="2"/>
  <c r="R613" i="2" s="1"/>
  <c r="P616" i="2"/>
  <c r="BK616" i="2"/>
  <c r="J616" i="2"/>
  <c r="BE616" i="2"/>
  <c r="BI615" i="2"/>
  <c r="BH615" i="2"/>
  <c r="BG615" i="2"/>
  <c r="BF615" i="2"/>
  <c r="T615" i="2"/>
  <c r="R615" i="2"/>
  <c r="P615" i="2"/>
  <c r="BK615" i="2"/>
  <c r="BK613" i="2" s="1"/>
  <c r="J613" i="2" s="1"/>
  <c r="J109" i="2" s="1"/>
  <c r="J615" i="2"/>
  <c r="BE615" i="2"/>
  <c r="BI614" i="2"/>
  <c r="BH614" i="2"/>
  <c r="BG614" i="2"/>
  <c r="BF614" i="2"/>
  <c r="T614" i="2"/>
  <c r="T613" i="2"/>
  <c r="R614" i="2"/>
  <c r="P614" i="2"/>
  <c r="P613" i="2"/>
  <c r="BK614" i="2"/>
  <c r="J614" i="2"/>
  <c r="BE614" i="2" s="1"/>
  <c r="BI612" i="2"/>
  <c r="BH612" i="2"/>
  <c r="BG612" i="2"/>
  <c r="BF612" i="2"/>
  <c r="T612" i="2"/>
  <c r="R612" i="2"/>
  <c r="P612" i="2"/>
  <c r="BK612" i="2"/>
  <c r="J612" i="2"/>
  <c r="BE612" i="2"/>
  <c r="BI611" i="2"/>
  <c r="BH611" i="2"/>
  <c r="BG611" i="2"/>
  <c r="BF611" i="2"/>
  <c r="T611" i="2"/>
  <c r="R611" i="2"/>
  <c r="P611" i="2"/>
  <c r="BK611" i="2"/>
  <c r="J611" i="2"/>
  <c r="BE611" i="2"/>
  <c r="BI610" i="2"/>
  <c r="BH610" i="2"/>
  <c r="BG610" i="2"/>
  <c r="BF610" i="2"/>
  <c r="T610" i="2"/>
  <c r="R610" i="2"/>
  <c r="P610" i="2"/>
  <c r="BK610" i="2"/>
  <c r="J610" i="2"/>
  <c r="BE610" i="2"/>
  <c r="BI609" i="2"/>
  <c r="BH609" i="2"/>
  <c r="BG609" i="2"/>
  <c r="BF609" i="2"/>
  <c r="T609" i="2"/>
  <c r="R609" i="2"/>
  <c r="P609" i="2"/>
  <c r="BK609" i="2"/>
  <c r="J609" i="2"/>
  <c r="BE609" i="2"/>
  <c r="BI608" i="2"/>
  <c r="BH608" i="2"/>
  <c r="BG608" i="2"/>
  <c r="BF608" i="2"/>
  <c r="T608" i="2"/>
  <c r="R608" i="2"/>
  <c r="P608" i="2"/>
  <c r="BK608" i="2"/>
  <c r="J608" i="2"/>
  <c r="BE608" i="2"/>
  <c r="BI607" i="2"/>
  <c r="BH607" i="2"/>
  <c r="BG607" i="2"/>
  <c r="BF607" i="2"/>
  <c r="T607" i="2"/>
  <c r="R607" i="2"/>
  <c r="P607" i="2"/>
  <c r="BK607" i="2"/>
  <c r="J607" i="2"/>
  <c r="BE607" i="2"/>
  <c r="BI606" i="2"/>
  <c r="BH606" i="2"/>
  <c r="BG606" i="2"/>
  <c r="BF606" i="2"/>
  <c r="T606" i="2"/>
  <c r="R606" i="2"/>
  <c r="P606" i="2"/>
  <c r="BK606" i="2"/>
  <c r="J606" i="2"/>
  <c r="BE606" i="2"/>
  <c r="BI605" i="2"/>
  <c r="BH605" i="2"/>
  <c r="BG605" i="2"/>
  <c r="BF605" i="2"/>
  <c r="T605" i="2"/>
  <c r="R605" i="2"/>
  <c r="P605" i="2"/>
  <c r="BK605" i="2"/>
  <c r="J605" i="2"/>
  <c r="BE605" i="2"/>
  <c r="BI604" i="2"/>
  <c r="BH604" i="2"/>
  <c r="BG604" i="2"/>
  <c r="BF604" i="2"/>
  <c r="T604" i="2"/>
  <c r="R604" i="2"/>
  <c r="P604" i="2"/>
  <c r="BK604" i="2"/>
  <c r="J604" i="2"/>
  <c r="BE604" i="2"/>
  <c r="BI603" i="2"/>
  <c r="BH603" i="2"/>
  <c r="BG603" i="2"/>
  <c r="BF603" i="2"/>
  <c r="T603" i="2"/>
  <c r="R603" i="2"/>
  <c r="P603" i="2"/>
  <c r="BK603" i="2"/>
  <c r="J603" i="2"/>
  <c r="BE603" i="2"/>
  <c r="BI602" i="2"/>
  <c r="BH602" i="2"/>
  <c r="BG602" i="2"/>
  <c r="BF602" i="2"/>
  <c r="T602" i="2"/>
  <c r="R602" i="2"/>
  <c r="P602" i="2"/>
  <c r="BK602" i="2"/>
  <c r="J602" i="2"/>
  <c r="BE602" i="2"/>
  <c r="BI601" i="2"/>
  <c r="BH601" i="2"/>
  <c r="BG601" i="2"/>
  <c r="BF601" i="2"/>
  <c r="T601" i="2"/>
  <c r="R601" i="2"/>
  <c r="P601" i="2"/>
  <c r="BK601" i="2"/>
  <c r="J601" i="2"/>
  <c r="BE601" i="2"/>
  <c r="BI600" i="2"/>
  <c r="BH600" i="2"/>
  <c r="BG600" i="2"/>
  <c r="BF600" i="2"/>
  <c r="T600" i="2"/>
  <c r="R600" i="2"/>
  <c r="P600" i="2"/>
  <c r="BK600" i="2"/>
  <c r="J600" i="2"/>
  <c r="BE600" i="2"/>
  <c r="BI599" i="2"/>
  <c r="BH599" i="2"/>
  <c r="BG599" i="2"/>
  <c r="BF599" i="2"/>
  <c r="T599" i="2"/>
  <c r="R599" i="2"/>
  <c r="P599" i="2"/>
  <c r="BK599" i="2"/>
  <c r="J599" i="2"/>
  <c r="BE599" i="2"/>
  <c r="BI598" i="2"/>
  <c r="BH598" i="2"/>
  <c r="BG598" i="2"/>
  <c r="BF598" i="2"/>
  <c r="T598" i="2"/>
  <c r="R598" i="2"/>
  <c r="P598" i="2"/>
  <c r="BK598" i="2"/>
  <c r="J598" i="2"/>
  <c r="BE598" i="2"/>
  <c r="BI597" i="2"/>
  <c r="BH597" i="2"/>
  <c r="BG597" i="2"/>
  <c r="BF597" i="2"/>
  <c r="T597" i="2"/>
  <c r="R597" i="2"/>
  <c r="P597" i="2"/>
  <c r="BK597" i="2"/>
  <c r="J597" i="2"/>
  <c r="BE597" i="2"/>
  <c r="BI596" i="2"/>
  <c r="BH596" i="2"/>
  <c r="BG596" i="2"/>
  <c r="BF596" i="2"/>
  <c r="T596" i="2"/>
  <c r="R596" i="2"/>
  <c r="P596" i="2"/>
  <c r="BK596" i="2"/>
  <c r="J596" i="2"/>
  <c r="BE596" i="2"/>
  <c r="BI595" i="2"/>
  <c r="BH595" i="2"/>
  <c r="BG595" i="2"/>
  <c r="BF595" i="2"/>
  <c r="T595" i="2"/>
  <c r="R595" i="2"/>
  <c r="P595" i="2"/>
  <c r="BK595" i="2"/>
  <c r="J595" i="2"/>
  <c r="BE595" i="2"/>
  <c r="BI594" i="2"/>
  <c r="BH594" i="2"/>
  <c r="BG594" i="2"/>
  <c r="BF594" i="2"/>
  <c r="T594" i="2"/>
  <c r="R594" i="2"/>
  <c r="P594" i="2"/>
  <c r="BK594" i="2"/>
  <c r="J594" i="2"/>
  <c r="BE594" i="2"/>
  <c r="BI593" i="2"/>
  <c r="BH593" i="2"/>
  <c r="BG593" i="2"/>
  <c r="BF593" i="2"/>
  <c r="T593" i="2"/>
  <c r="R593" i="2"/>
  <c r="P593" i="2"/>
  <c r="P590" i="2" s="1"/>
  <c r="BK593" i="2"/>
  <c r="J593" i="2"/>
  <c r="BE593" i="2"/>
  <c r="BI592" i="2"/>
  <c r="BH592" i="2"/>
  <c r="BG592" i="2"/>
  <c r="BF592" i="2"/>
  <c r="T592" i="2"/>
  <c r="T590" i="2" s="1"/>
  <c r="R592" i="2"/>
  <c r="P592" i="2"/>
  <c r="BK592" i="2"/>
  <c r="J592" i="2"/>
  <c r="BE592" i="2"/>
  <c r="BI591" i="2"/>
  <c r="BH591" i="2"/>
  <c r="BG591" i="2"/>
  <c r="BF591" i="2"/>
  <c r="T591" i="2"/>
  <c r="R591" i="2"/>
  <c r="R590" i="2"/>
  <c r="P591" i="2"/>
  <c r="BK591" i="2"/>
  <c r="BK590" i="2"/>
  <c r="J590" i="2" s="1"/>
  <c r="J108" i="2" s="1"/>
  <c r="J591" i="2"/>
  <c r="BE591" i="2"/>
  <c r="BI589" i="2"/>
  <c r="BH589" i="2"/>
  <c r="BG589" i="2"/>
  <c r="BF589" i="2"/>
  <c r="T589" i="2"/>
  <c r="R589" i="2"/>
  <c r="P589" i="2"/>
  <c r="BK589" i="2"/>
  <c r="J589" i="2"/>
  <c r="BE589" i="2"/>
  <c r="BI583" i="2"/>
  <c r="BH583" i="2"/>
  <c r="BG583" i="2"/>
  <c r="BF583" i="2"/>
  <c r="T583" i="2"/>
  <c r="R583" i="2"/>
  <c r="P583" i="2"/>
  <c r="BK583" i="2"/>
  <c r="J583" i="2"/>
  <c r="BE583" i="2"/>
  <c r="BI571" i="2"/>
  <c r="BH571" i="2"/>
  <c r="BG571" i="2"/>
  <c r="BF571" i="2"/>
  <c r="T571" i="2"/>
  <c r="R571" i="2"/>
  <c r="P571" i="2"/>
  <c r="BK571" i="2"/>
  <c r="J571" i="2"/>
  <c r="BE571" i="2"/>
  <c r="BI533" i="2"/>
  <c r="BH533" i="2"/>
  <c r="BG533" i="2"/>
  <c r="BF533" i="2"/>
  <c r="T533" i="2"/>
  <c r="R533" i="2"/>
  <c r="R448" i="2" s="1"/>
  <c r="P533" i="2"/>
  <c r="BK533" i="2"/>
  <c r="J533" i="2"/>
  <c r="BE533" i="2"/>
  <c r="BI495" i="2"/>
  <c r="BH495" i="2"/>
  <c r="BG495" i="2"/>
  <c r="BF495" i="2"/>
  <c r="T495" i="2"/>
  <c r="R495" i="2"/>
  <c r="P495" i="2"/>
  <c r="P448" i="2" s="1"/>
  <c r="BK495" i="2"/>
  <c r="J495" i="2"/>
  <c r="BE495" i="2"/>
  <c r="BI449" i="2"/>
  <c r="BH449" i="2"/>
  <c r="BG449" i="2"/>
  <c r="BF449" i="2"/>
  <c r="T449" i="2"/>
  <c r="T448" i="2"/>
  <c r="R449" i="2"/>
  <c r="P449" i="2"/>
  <c r="BK449" i="2"/>
  <c r="BK448" i="2" s="1"/>
  <c r="J449" i="2"/>
  <c r="BE449" i="2"/>
  <c r="BI446" i="2"/>
  <c r="BH446" i="2"/>
  <c r="BG446" i="2"/>
  <c r="BF446" i="2"/>
  <c r="T446" i="2"/>
  <c r="T445" i="2"/>
  <c r="R446" i="2"/>
  <c r="R445" i="2"/>
  <c r="P446" i="2"/>
  <c r="P445" i="2"/>
  <c r="BK446" i="2"/>
  <c r="BK445" i="2"/>
  <c r="J445" i="2" s="1"/>
  <c r="J105" i="2" s="1"/>
  <c r="J446" i="2"/>
  <c r="BE446" i="2"/>
  <c r="BI442" i="2"/>
  <c r="BH442" i="2"/>
  <c r="BG442" i="2"/>
  <c r="BF442" i="2"/>
  <c r="T442" i="2"/>
  <c r="R442" i="2"/>
  <c r="P442" i="2"/>
  <c r="BK442" i="2"/>
  <c r="J442" i="2"/>
  <c r="BE442" i="2"/>
  <c r="BI428" i="2"/>
  <c r="BH428" i="2"/>
  <c r="BG428" i="2"/>
  <c r="BF428" i="2"/>
  <c r="T428" i="2"/>
  <c r="R428" i="2"/>
  <c r="P428" i="2"/>
  <c r="BK428" i="2"/>
  <c r="J428" i="2"/>
  <c r="BE428" i="2"/>
  <c r="BI423" i="2"/>
  <c r="BH423" i="2"/>
  <c r="BG423" i="2"/>
  <c r="BF423" i="2"/>
  <c r="T423" i="2"/>
  <c r="R423" i="2"/>
  <c r="P423" i="2"/>
  <c r="BK423" i="2"/>
  <c r="J423" i="2"/>
  <c r="BE423" i="2"/>
  <c r="BI417" i="2"/>
  <c r="BH417" i="2"/>
  <c r="BG417" i="2"/>
  <c r="BF417" i="2"/>
  <c r="T417" i="2"/>
  <c r="R417" i="2"/>
  <c r="P417" i="2"/>
  <c r="BK417" i="2"/>
  <c r="J417" i="2"/>
  <c r="BE417" i="2"/>
  <c r="BI411" i="2"/>
  <c r="BH411" i="2"/>
  <c r="BG411" i="2"/>
  <c r="BF411" i="2"/>
  <c r="T411" i="2"/>
  <c r="R411" i="2"/>
  <c r="P411" i="2"/>
  <c r="BK411" i="2"/>
  <c r="J411" i="2"/>
  <c r="BE411" i="2"/>
  <c r="BI408" i="2"/>
  <c r="BH408" i="2"/>
  <c r="BG408" i="2"/>
  <c r="BF408" i="2"/>
  <c r="T408" i="2"/>
  <c r="R408" i="2"/>
  <c r="P408" i="2"/>
  <c r="BK408" i="2"/>
  <c r="J408" i="2"/>
  <c r="BE408" i="2"/>
  <c r="BI405" i="2"/>
  <c r="BH405" i="2"/>
  <c r="BG405" i="2"/>
  <c r="BF405" i="2"/>
  <c r="T405" i="2"/>
  <c r="R405" i="2"/>
  <c r="P405" i="2"/>
  <c r="P401" i="2" s="1"/>
  <c r="BK405" i="2"/>
  <c r="J405" i="2"/>
  <c r="BE405" i="2"/>
  <c r="BI403" i="2"/>
  <c r="BH403" i="2"/>
  <c r="BG403" i="2"/>
  <c r="BF403" i="2"/>
  <c r="T403" i="2"/>
  <c r="T401" i="2" s="1"/>
  <c r="R403" i="2"/>
  <c r="P403" i="2"/>
  <c r="BK403" i="2"/>
  <c r="J403" i="2"/>
  <c r="BE403" i="2"/>
  <c r="BI402" i="2"/>
  <c r="BH402" i="2"/>
  <c r="BG402" i="2"/>
  <c r="BF402" i="2"/>
  <c r="T402" i="2"/>
  <c r="R402" i="2"/>
  <c r="R401" i="2"/>
  <c r="P402" i="2"/>
  <c r="BK402" i="2"/>
  <c r="BK401" i="2"/>
  <c r="J401" i="2" s="1"/>
  <c r="J104" i="2" s="1"/>
  <c r="J402" i="2"/>
  <c r="BE402" i="2"/>
  <c r="BI399" i="2"/>
  <c r="BH399" i="2"/>
  <c r="BG399" i="2"/>
  <c r="BF399" i="2"/>
  <c r="T399" i="2"/>
  <c r="R399" i="2"/>
  <c r="P399" i="2"/>
  <c r="BK399" i="2"/>
  <c r="J399" i="2"/>
  <c r="BE399" i="2"/>
  <c r="BI393" i="2"/>
  <c r="BH393" i="2"/>
  <c r="BG393" i="2"/>
  <c r="BF393" i="2"/>
  <c r="T393" i="2"/>
  <c r="R393" i="2"/>
  <c r="P393" i="2"/>
  <c r="BK393" i="2"/>
  <c r="J393" i="2"/>
  <c r="BE393" i="2"/>
  <c r="BI392" i="2"/>
  <c r="BH392" i="2"/>
  <c r="BG392" i="2"/>
  <c r="BF392" i="2"/>
  <c r="T392" i="2"/>
  <c r="R392" i="2"/>
  <c r="P392" i="2"/>
  <c r="BK392" i="2"/>
  <c r="J392" i="2"/>
  <c r="BE392" i="2"/>
  <c r="BI388" i="2"/>
  <c r="BH388" i="2"/>
  <c r="BG388" i="2"/>
  <c r="BF388" i="2"/>
  <c r="T388" i="2"/>
  <c r="R388" i="2"/>
  <c r="P388" i="2"/>
  <c r="BK388" i="2"/>
  <c r="J388" i="2"/>
  <c r="BE388" i="2"/>
  <c r="BI382" i="2"/>
  <c r="BH382" i="2"/>
  <c r="BG382" i="2"/>
  <c r="BF382" i="2"/>
  <c r="T382" i="2"/>
  <c r="R382" i="2"/>
  <c r="P382" i="2"/>
  <c r="BK382" i="2"/>
  <c r="J382" i="2"/>
  <c r="BE382" i="2"/>
  <c r="BI378" i="2"/>
  <c r="BH378" i="2"/>
  <c r="BG378" i="2"/>
  <c r="BF378" i="2"/>
  <c r="T378" i="2"/>
  <c r="R378" i="2"/>
  <c r="P378" i="2"/>
  <c r="BK378" i="2"/>
  <c r="J378" i="2"/>
  <c r="BE378" i="2"/>
  <c r="BI372" i="2"/>
  <c r="BH372" i="2"/>
  <c r="BG372" i="2"/>
  <c r="BF372" i="2"/>
  <c r="T372" i="2"/>
  <c r="R372" i="2"/>
  <c r="P372" i="2"/>
  <c r="BK372" i="2"/>
  <c r="J372" i="2"/>
  <c r="BE372" i="2"/>
  <c r="BI325" i="2"/>
  <c r="BH325" i="2"/>
  <c r="BG325" i="2"/>
  <c r="BF325" i="2"/>
  <c r="T325" i="2"/>
  <c r="R325" i="2"/>
  <c r="P325" i="2"/>
  <c r="BK325" i="2"/>
  <c r="J325" i="2"/>
  <c r="BE325" i="2"/>
  <c r="BI324" i="2"/>
  <c r="BH324" i="2"/>
  <c r="BG324" i="2"/>
  <c r="BF324" i="2"/>
  <c r="T324" i="2"/>
  <c r="R324" i="2"/>
  <c r="P324" i="2"/>
  <c r="BK324" i="2"/>
  <c r="J324" i="2"/>
  <c r="BE324" i="2"/>
  <c r="BI321" i="2"/>
  <c r="BH321" i="2"/>
  <c r="BG321" i="2"/>
  <c r="BF321" i="2"/>
  <c r="T321" i="2"/>
  <c r="R321" i="2"/>
  <c r="P321" i="2"/>
  <c r="BK321" i="2"/>
  <c r="J321" i="2"/>
  <c r="BE321" i="2"/>
  <c r="BI320" i="2"/>
  <c r="BH320" i="2"/>
  <c r="BG320" i="2"/>
  <c r="BF320" i="2"/>
  <c r="T320" i="2"/>
  <c r="R320" i="2"/>
  <c r="P320" i="2"/>
  <c r="BK320" i="2"/>
  <c r="J320" i="2"/>
  <c r="BE320" i="2"/>
  <c r="BI319" i="2"/>
  <c r="BH319" i="2"/>
  <c r="BG319" i="2"/>
  <c r="BF319" i="2"/>
  <c r="T319" i="2"/>
  <c r="R319" i="2"/>
  <c r="R314" i="2" s="1"/>
  <c r="P319" i="2"/>
  <c r="BK319" i="2"/>
  <c r="J319" i="2"/>
  <c r="BE319" i="2"/>
  <c r="BI316" i="2"/>
  <c r="BH316" i="2"/>
  <c r="BG316" i="2"/>
  <c r="BF316" i="2"/>
  <c r="T316" i="2"/>
  <c r="R316" i="2"/>
  <c r="P316" i="2"/>
  <c r="BK316" i="2"/>
  <c r="BK314" i="2" s="1"/>
  <c r="J314" i="2" s="1"/>
  <c r="J103" i="2" s="1"/>
  <c r="J316" i="2"/>
  <c r="BE316" i="2"/>
  <c r="BI315" i="2"/>
  <c r="BH315" i="2"/>
  <c r="BG315" i="2"/>
  <c r="BF315" i="2"/>
  <c r="T315" i="2"/>
  <c r="T314" i="2"/>
  <c r="R315" i="2"/>
  <c r="P315" i="2"/>
  <c r="P314" i="2"/>
  <c r="BK315" i="2"/>
  <c r="J315" i="2"/>
  <c r="BE315" i="2" s="1"/>
  <c r="BI313" i="2"/>
  <c r="BH313" i="2"/>
  <c r="BG313" i="2"/>
  <c r="BF313" i="2"/>
  <c r="T313" i="2"/>
  <c r="R313" i="2"/>
  <c r="R310" i="2" s="1"/>
  <c r="P313" i="2"/>
  <c r="BK313" i="2"/>
  <c r="J313" i="2"/>
  <c r="BE313" i="2"/>
  <c r="BI312" i="2"/>
  <c r="BH312" i="2"/>
  <c r="BG312" i="2"/>
  <c r="BF312" i="2"/>
  <c r="T312" i="2"/>
  <c r="R312" i="2"/>
  <c r="P312" i="2"/>
  <c r="BK312" i="2"/>
  <c r="BK310" i="2" s="1"/>
  <c r="J310" i="2" s="1"/>
  <c r="J102" i="2" s="1"/>
  <c r="J312" i="2"/>
  <c r="BE312" i="2"/>
  <c r="BI311" i="2"/>
  <c r="BH311" i="2"/>
  <c r="BG311" i="2"/>
  <c r="BF311" i="2"/>
  <c r="T311" i="2"/>
  <c r="T310" i="2"/>
  <c r="R311" i="2"/>
  <c r="P311" i="2"/>
  <c r="P310" i="2"/>
  <c r="BK311" i="2"/>
  <c r="J311" i="2"/>
  <c r="BE311" i="2" s="1"/>
  <c r="BI309" i="2"/>
  <c r="BH309" i="2"/>
  <c r="BG309" i="2"/>
  <c r="BF309" i="2"/>
  <c r="T309" i="2"/>
  <c r="R309" i="2"/>
  <c r="P309" i="2"/>
  <c r="BK309" i="2"/>
  <c r="J309" i="2"/>
  <c r="BE309" i="2"/>
  <c r="BI308" i="2"/>
  <c r="BH308" i="2"/>
  <c r="BG308" i="2"/>
  <c r="BF308" i="2"/>
  <c r="T308" i="2"/>
  <c r="R308" i="2"/>
  <c r="P308" i="2"/>
  <c r="BK308" i="2"/>
  <c r="J308" i="2"/>
  <c r="BE308" i="2"/>
  <c r="BI305" i="2"/>
  <c r="BH305" i="2"/>
  <c r="BG305" i="2"/>
  <c r="BF305" i="2"/>
  <c r="T305" i="2"/>
  <c r="R305" i="2"/>
  <c r="P305" i="2"/>
  <c r="BK305" i="2"/>
  <c r="J305" i="2"/>
  <c r="BE305" i="2"/>
  <c r="BI300" i="2"/>
  <c r="BH300" i="2"/>
  <c r="BG300" i="2"/>
  <c r="BF300" i="2"/>
  <c r="T300" i="2"/>
  <c r="R300" i="2"/>
  <c r="P300" i="2"/>
  <c r="BK300" i="2"/>
  <c r="J300" i="2"/>
  <c r="BE300" i="2"/>
  <c r="BI295" i="2"/>
  <c r="BH295" i="2"/>
  <c r="BG295" i="2"/>
  <c r="BF295" i="2"/>
  <c r="T295" i="2"/>
  <c r="R295" i="2"/>
  <c r="P295" i="2"/>
  <c r="BK295" i="2"/>
  <c r="J295" i="2"/>
  <c r="BE295" i="2"/>
  <c r="BI277" i="2"/>
  <c r="BH277" i="2"/>
  <c r="BG277" i="2"/>
  <c r="BF277" i="2"/>
  <c r="T277" i="2"/>
  <c r="R277" i="2"/>
  <c r="P277" i="2"/>
  <c r="BK277" i="2"/>
  <c r="J277" i="2"/>
  <c r="BE277" i="2"/>
  <c r="BI269" i="2"/>
  <c r="BH269" i="2"/>
  <c r="BG269" i="2"/>
  <c r="BF269" i="2"/>
  <c r="T269" i="2"/>
  <c r="R269" i="2"/>
  <c r="R229" i="2" s="1"/>
  <c r="P269" i="2"/>
  <c r="BK269" i="2"/>
  <c r="J269" i="2"/>
  <c r="BE269" i="2"/>
  <c r="BI255" i="2"/>
  <c r="BH255" i="2"/>
  <c r="BG255" i="2"/>
  <c r="BF255" i="2"/>
  <c r="T255" i="2"/>
  <c r="R255" i="2"/>
  <c r="P255" i="2"/>
  <c r="BK255" i="2"/>
  <c r="BK229" i="2" s="1"/>
  <c r="J229" i="2" s="1"/>
  <c r="J101" i="2" s="1"/>
  <c r="J255" i="2"/>
  <c r="BE255" i="2"/>
  <c r="BI230" i="2"/>
  <c r="BH230" i="2"/>
  <c r="BG230" i="2"/>
  <c r="BF230" i="2"/>
  <c r="T230" i="2"/>
  <c r="T229" i="2"/>
  <c r="R230" i="2"/>
  <c r="P230" i="2"/>
  <c r="P229" i="2"/>
  <c r="BK230" i="2"/>
  <c r="J230" i="2"/>
  <c r="BE230" i="2" s="1"/>
  <c r="BI224" i="2"/>
  <c r="BH224" i="2"/>
  <c r="BG224" i="2"/>
  <c r="BF224" i="2"/>
  <c r="T224" i="2"/>
  <c r="R224" i="2"/>
  <c r="R217" i="2" s="1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BK217" i="2" s="1"/>
  <c r="J217" i="2" s="1"/>
  <c r="J100" i="2" s="1"/>
  <c r="J222" i="2"/>
  <c r="BE222" i="2"/>
  <c r="BI218" i="2"/>
  <c r="BH218" i="2"/>
  <c r="BG218" i="2"/>
  <c r="BF218" i="2"/>
  <c r="T218" i="2"/>
  <c r="T217" i="2"/>
  <c r="R218" i="2"/>
  <c r="P218" i="2"/>
  <c r="P217" i="2"/>
  <c r="BK218" i="2"/>
  <c r="J218" i="2"/>
  <c r="BE218" i="2" s="1"/>
  <c r="BI214" i="2"/>
  <c r="BH214" i="2"/>
  <c r="BG214" i="2"/>
  <c r="BF214" i="2"/>
  <c r="T214" i="2"/>
  <c r="R214" i="2"/>
  <c r="R202" i="2" s="1"/>
  <c r="P214" i="2"/>
  <c r="BK214" i="2"/>
  <c r="J214" i="2"/>
  <c r="BE214" i="2"/>
  <c r="BI204" i="2"/>
  <c r="BH204" i="2"/>
  <c r="BG204" i="2"/>
  <c r="BF204" i="2"/>
  <c r="T204" i="2"/>
  <c r="R204" i="2"/>
  <c r="P204" i="2"/>
  <c r="BK204" i="2"/>
  <c r="BK202" i="2" s="1"/>
  <c r="J202" i="2" s="1"/>
  <c r="J99" i="2" s="1"/>
  <c r="J204" i="2"/>
  <c r="BE204" i="2"/>
  <c r="BI203" i="2"/>
  <c r="BH203" i="2"/>
  <c r="BG203" i="2"/>
  <c r="BF203" i="2"/>
  <c r="T203" i="2"/>
  <c r="T202" i="2"/>
  <c r="R203" i="2"/>
  <c r="P203" i="2"/>
  <c r="P202" i="2"/>
  <c r="BK203" i="2"/>
  <c r="J203" i="2"/>
  <c r="BE203" i="2" s="1"/>
  <c r="BI200" i="2"/>
  <c r="BH200" i="2"/>
  <c r="BG200" i="2"/>
  <c r="BF200" i="2"/>
  <c r="T200" i="2"/>
  <c r="R200" i="2"/>
  <c r="P200" i="2"/>
  <c r="BK200" i="2"/>
  <c r="J200" i="2"/>
  <c r="BE200" i="2"/>
  <c r="BI191" i="2"/>
  <c r="BH191" i="2"/>
  <c r="BG191" i="2"/>
  <c r="BF191" i="2"/>
  <c r="T191" i="2"/>
  <c r="R191" i="2"/>
  <c r="P191" i="2"/>
  <c r="BK191" i="2"/>
  <c r="J191" i="2"/>
  <c r="BE191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1" i="2"/>
  <c r="BH181" i="2"/>
  <c r="BG181" i="2"/>
  <c r="BF181" i="2"/>
  <c r="T181" i="2"/>
  <c r="R181" i="2"/>
  <c r="P181" i="2"/>
  <c r="BK181" i="2"/>
  <c r="J181" i="2"/>
  <c r="BE181" i="2"/>
  <c r="BI168" i="2"/>
  <c r="BH168" i="2"/>
  <c r="BG168" i="2"/>
  <c r="BF168" i="2"/>
  <c r="T168" i="2"/>
  <c r="R168" i="2"/>
  <c r="P168" i="2"/>
  <c r="BK168" i="2"/>
  <c r="J168" i="2"/>
  <c r="BE168" i="2"/>
  <c r="BI164" i="2"/>
  <c r="BH164" i="2"/>
  <c r="F36" i="2" s="1"/>
  <c r="BC95" i="1" s="1"/>
  <c r="BC94" i="1" s="1"/>
  <c r="BG164" i="2"/>
  <c r="BF164" i="2"/>
  <c r="T164" i="2"/>
  <c r="T155" i="2" s="1"/>
  <c r="R164" i="2"/>
  <c r="R155" i="2" s="1"/>
  <c r="R154" i="2" s="1"/>
  <c r="P164" i="2"/>
  <c r="BK164" i="2"/>
  <c r="J164" i="2"/>
  <c r="BE164" i="2"/>
  <c r="BI160" i="2"/>
  <c r="BH160" i="2"/>
  <c r="BG160" i="2"/>
  <c r="F35" i="2" s="1"/>
  <c r="BB95" i="1" s="1"/>
  <c r="BB94" i="1" s="1"/>
  <c r="BF160" i="2"/>
  <c r="T160" i="2"/>
  <c r="R160" i="2"/>
  <c r="P160" i="2"/>
  <c r="P155" i="2" s="1"/>
  <c r="P154" i="2" s="1"/>
  <c r="BK160" i="2"/>
  <c r="BK155" i="2" s="1"/>
  <c r="J160" i="2"/>
  <c r="BE160" i="2"/>
  <c r="BI156" i="2"/>
  <c r="F37" i="2"/>
  <c r="BD95" i="1" s="1"/>
  <c r="BD94" i="1" s="1"/>
  <c r="W33" i="1" s="1"/>
  <c r="BH156" i="2"/>
  <c r="BG156" i="2"/>
  <c r="BF156" i="2"/>
  <c r="F34" i="2" s="1"/>
  <c r="BA95" i="1" s="1"/>
  <c r="BA94" i="1" s="1"/>
  <c r="T156" i="2"/>
  <c r="R156" i="2"/>
  <c r="P156" i="2"/>
  <c r="BK156" i="2"/>
  <c r="J156" i="2"/>
  <c r="BE156" i="2" s="1"/>
  <c r="J150" i="2"/>
  <c r="J149" i="2"/>
  <c r="F149" i="2"/>
  <c r="F147" i="2"/>
  <c r="E145" i="2"/>
  <c r="J92" i="2"/>
  <c r="J91" i="2"/>
  <c r="F91" i="2"/>
  <c r="F89" i="2"/>
  <c r="E87" i="2"/>
  <c r="J18" i="2"/>
  <c r="E18" i="2"/>
  <c r="F150" i="2" s="1"/>
  <c r="J17" i="2"/>
  <c r="J12" i="2"/>
  <c r="J147" i="2" s="1"/>
  <c r="E7" i="2"/>
  <c r="E85" i="2" s="1"/>
  <c r="E143" i="2"/>
  <c r="AS94" i="1"/>
  <c r="L90" i="1"/>
  <c r="AM90" i="1"/>
  <c r="AM89" i="1"/>
  <c r="L89" i="1"/>
  <c r="AM87" i="1"/>
  <c r="L87" i="1"/>
  <c r="L85" i="1"/>
  <c r="L84" i="1"/>
  <c r="J33" i="2" l="1"/>
  <c r="AV95" i="1" s="1"/>
  <c r="F33" i="2"/>
  <c r="AZ95" i="1" s="1"/>
  <c r="AZ94" i="1" s="1"/>
  <c r="BK154" i="2"/>
  <c r="J155" i="2"/>
  <c r="J98" i="2" s="1"/>
  <c r="W32" i="1"/>
  <c r="AY94" i="1"/>
  <c r="W30" i="1"/>
  <c r="AW94" i="1"/>
  <c r="AK30" i="1" s="1"/>
  <c r="W31" i="1"/>
  <c r="AX94" i="1"/>
  <c r="T154" i="2"/>
  <c r="P736" i="2"/>
  <c r="R447" i="2"/>
  <c r="R153" i="2" s="1"/>
  <c r="J448" i="2"/>
  <c r="J107" i="2" s="1"/>
  <c r="J89" i="2"/>
  <c r="F92" i="2"/>
  <c r="P717" i="2"/>
  <c r="P727" i="2"/>
  <c r="T736" i="2"/>
  <c r="P749" i="2"/>
  <c r="T769" i="2"/>
  <c r="P769" i="2"/>
  <c r="T775" i="2"/>
  <c r="P775" i="2"/>
  <c r="T847" i="2"/>
  <c r="J34" i="2"/>
  <c r="AW95" i="1" s="1"/>
  <c r="BK736" i="2"/>
  <c r="J736" i="2" s="1"/>
  <c r="J121" i="2" s="1"/>
  <c r="R736" i="2"/>
  <c r="T706" i="2"/>
  <c r="T694" i="2" s="1"/>
  <c r="T447" i="2" s="1"/>
  <c r="P706" i="2"/>
  <c r="P694" i="2" s="1"/>
  <c r="P447" i="2" s="1"/>
  <c r="P153" i="2" s="1"/>
  <c r="AU95" i="1" s="1"/>
  <c r="AU94" i="1" s="1"/>
  <c r="T717" i="2"/>
  <c r="T727" i="2"/>
  <c r="J154" i="2" l="1"/>
  <c r="J97" i="2" s="1"/>
  <c r="W29" i="1"/>
  <c r="AV94" i="1"/>
  <c r="BK447" i="2"/>
  <c r="J447" i="2" s="1"/>
  <c r="J106" i="2" s="1"/>
  <c r="T153" i="2"/>
  <c r="AT95" i="1"/>
  <c r="AT94" i="1" l="1"/>
  <c r="AK29" i="1"/>
  <c r="BK153" i="2"/>
  <c r="J153" i="2" s="1"/>
  <c r="J96" i="2" l="1"/>
  <c r="J30" i="2"/>
  <c r="AG95" i="1" l="1"/>
  <c r="J39" i="2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<sst xmlns="http://schemas.openxmlformats.org/spreadsheetml/2006/main" count="18157" uniqueCount="1651">
  <si>
    <t>Export Komplet</t>
  </si>
  <si>
    <t/>
  </si>
  <si>
    <t>2.0</t>
  </si>
  <si>
    <t>ZAMOK</t>
  </si>
  <si>
    <t>False</t>
  </si>
  <si>
    <t>{3f395b1a-3fe0-4350-b765-92376b68576b}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</si>
  <si>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</si>
  <si>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</si>
  <si>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</si>
  <si>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</si>
  <si>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</si>
  <si>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</si>
  <si>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</si>
  <si>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</si>
  <si>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005/2019/CE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</si>
  <si>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</si>
  <si>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</si>
  <si>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Děčín IX, Rudolfova 76 - Stavební úpravy interiéru, výměna ZTI, ÚT a elektroinstalace</t>
  </si>
  <si>
    <t>KSO:</t>
  </si>
  <si>
    <t>CC-CZ:</t>
  </si>
  <si>
    <t>Místo:</t>
  </si>
  <si>
    <t>Děčín</t>
  </si>
  <si>
    <t>Datum:</t>
  </si>
  <si>
    <t>8. 11. 2019</t>
  </si>
  <si>
    <t>Zadavatel:</t>
  </si>
  <si>
    <t>IČ:</t>
  </si>
  <si>
    <t>00261238</t>
  </si>
  <si>
    <t>statutární město Děčín</t>
  </si>
  <si>
    <t>DIČ:</t>
  </si>
  <si>
    <t>Uchazeč:</t>
  </si>
  <si>
    <t>Vyplň údaj</t>
  </si>
  <si>
    <t>Projektant:</t>
  </si>
  <si>
    <t>04011899</t>
  </si>
  <si>
    <t>PK 006+1 s.r.o.</t>
  </si>
  <si>
    <t>True</t>
  </si>
  <si>
    <t>Zpracovatel:</t>
  </si>
  <si>
    <t>87710251</t>
  </si>
  <si>
    <t>Ing. Petr Jarkovský</t>
  </si>
  <si>
    <t>Poznámka:</t>
  </si>
  <si>
    <t>Soupis prací je sestaven s využitím položek Cenové soustavy ÚRS.Cenové a technické podmínky položek Cenové soustavy ÚRS, které nejsou uvedeny v soupisu prací (informace z tzv.úvodních katalogů) jsou neomezeně dálkově k dispozici na www.cs-urs.cz. Položky soupisu prací, které nemají ve sloupci ,,Cenová soustava" uveden žádný údaj, nepochází z Cenové soustavy ÚRS._x000D_
Výkaz výměr nemusí být úplný, ani vyčerpávající. Pokud Zhotovilel shledá nezbytně nutným doplnit další položky do výkazu výměr, pak lze tak učinit pouze se souhlasem zástupce Objednatele - na tuto skutečnost pak Zhotovitel přehledně upozorní v průvodním dopise k nabídce. Upozorňujeme, že nabídku lze odpovědně zpracovat pouze na základě kompletní dokumentace, tzn. průvodní a souhrnné části dokumentace, příslušné textové a výkresové části, výkazů výměr. Tento dokument byl vytvořen z výkresové a textové dokumentace projektu.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</si>
  <si>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</si>
  <si>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</si>
  <si>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</si>
  <si>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</si>
  <si>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</si>
  <si>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</si>
  <si>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</si>
  <si>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</si>
  <si>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</si>
  <si>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</si>
  <si>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</si>
  <si>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</si>
  <si>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</si>
  <si>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</si>
  <si>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</si>
  <si>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</si>
  <si>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</si>
  <si>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</si>
  <si>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</si>
  <si>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</si>
  <si>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</si>
  <si>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</si>
  <si>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</si>
  <si>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</si>
  <si>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</si>
  <si>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</si>
  <si>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</si>
  <si>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</si>
  <si>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</si>
  <si>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</si>
  <si>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</si>
  <si>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</si>
  <si>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</si>
  <si>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</si>
  <si>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</si>
  <si>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</si>
  <si>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</si>
  <si>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</si>
  <si>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</si>
  <si>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</si>
  <si>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</si>
  <si>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</si>
  <si>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</si>
  <si>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</si>
  <si>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</si>
  <si>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</si>
  <si>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úpravy interiéru, výměna ZTI, ÚT a elektroinstalace</t>
  </si>
  <si>
    <t>STA</t>
  </si>
  <si>
    <t>{38e901e6-5c9e-470b-a469-086c9756741e}</t>
  </si>
  <si>
    <t>2</t>
  </si>
  <si>
    <t>KRYCÍ LIST SOUPISU PRACÍ</t>
  </si>
  <si>
    <t>Objekt:</t>
  </si>
  <si>
    <t>1 - Stavební úpravy interiéru, výměna ZTI, ÚT a elektroinstalace</t>
  </si>
  <si>
    <t>Soupis prací je sestaven s využitím položek Cenové soustavy ÚRS.Cenové a technické podmínky položek Cenové soustavy ÚRS, které nejsou uvedeny v soupisu prací (informace z tzv.úvodních katalogů) jsou neomezeně dálkově k dispozici na www.cs-urs.cz. Položky soupisu prací, které nemají ve sloupci ,,Cenová soustava" uveden žádný údaj, nepochází z Cenové soustavy ÚRS. Výkaz výměr nemusí být úplný, ani vyčerpávající. Pokud Zhotovilel shledá nezbytně nutným doplnit další položky do výkazu výměr, pak lze tak učinit pouze se souhlasem zástupce Objednatele - na tuto skutečnost pak Zhotovitel přehledně upozorní v průvodním dopise k nabídce. Upozorňujeme, že nabídku lze odpovědně zpracovat pouze na základě kompletní dokumentace, tzn. průvodní a souhrnné části dokumentace, příslušné textové a výkresové části, výkazů výměr. Tento dokument byl vytvořen z výkresové a textové dokumentace projektu.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</si>
  <si>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</si>
  <si>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</si>
  <si>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</si>
  <si>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</si>
  <si>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</si>
  <si>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</si>
  <si>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</si>
  <si>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</si>
  <si>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</si>
  <si>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</si>
  <si>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</si>
  <si>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</si>
  <si>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</si>
  <si>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</si>
  <si>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</si>
  <si>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</si>
  <si>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</si>
  <si>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</si>
  <si>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</si>
  <si>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</si>
  <si>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</si>
  <si>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</si>
  <si>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</si>
  <si>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</si>
  <si>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</si>
  <si>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  D3 - SVÍTIDLA  - ELEKTRO LUMEN</t>
  </si>
  <si>
    <t xml:space="preserve">      D4 - PŘÍSTROJE - typ podle požadavku arch. interiéru</t>
  </si>
  <si>
    <t xml:space="preserve">      D5 - KABELY</t>
  </si>
  <si>
    <t xml:space="preserve">      D6 - HROMOSVOD A UZEMNĚNÍ</t>
  </si>
  <si>
    <t xml:space="preserve">    742 - Elektroinstalace - slaboproud</t>
  </si>
  <si>
    <t xml:space="preserve">      D10 - Autonomní detektor EPS</t>
  </si>
  <si>
    <t xml:space="preserve">      D11 - Elektronická zabezpečovací signalizace - EZS</t>
  </si>
  <si>
    <t xml:space="preserve">      D12 - Domácí  video telefon - DVT</t>
  </si>
  <si>
    <t xml:space="preserve">      D8 - Datové rozvody</t>
  </si>
  <si>
    <t xml:space="preserve">      D9 - Společná televizní anténa - STA - stávající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</si>
  <si>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</si>
  <si>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</si>
  <si>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</si>
  <si>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</si>
  <si>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</si>
  <si>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</si>
  <si>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</si>
  <si>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</si>
  <si>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</si>
  <si>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</si>
  <si>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</si>
  <si>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</si>
  <si>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</si>
  <si>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</si>
  <si>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</si>
  <si>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</si>
  <si>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</si>
  <si>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</si>
  <si>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</si>
  <si>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</si>
  <si>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</si>
  <si>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</si>
  <si>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</si>
  <si>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</si>
  <si>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</si>
  <si>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131203101</t>
  </si>
  <si>
    <t>Hloubení jam ručním nebo pneum nářadím v soudržných horninách tř. 3</t>
  </si>
  <si>
    <t>m3</t>
  </si>
  <si>
    <t>CS ÚRS 2019 02</t>
  </si>
  <si>
    <t>4</t>
  </si>
  <si>
    <t>1910312989</t>
  </si>
  <si>
    <t>P</t>
  </si>
  <si>
    <t>Poznámka k položce:_x000D_
Revizní a čistící šachta</t>
  </si>
  <si>
    <t>VV</t>
  </si>
  <si>
    <t>0,600*0,600*1,150</t>
  </si>
  <si>
    <t>Součet</t>
  </si>
  <si>
    <t>132201101</t>
  </si>
  <si>
    <t>Hloubení rýh š do 600 mm v hornině tř. 3 objemu do 100 m3</t>
  </si>
  <si>
    <t>-1031312443</t>
  </si>
  <si>
    <t>Venkovní potrubí</t>
  </si>
  <si>
    <t>12,000*0,600*1,100</t>
  </si>
  <si>
    <t>3</t>
  </si>
  <si>
    <t>132212101</t>
  </si>
  <si>
    <t>Hloubení rýh š do 600 mm ručním nebo pneum nářadím v soudržných horninách tř. 3</t>
  </si>
  <si>
    <t>-690251768</t>
  </si>
  <si>
    <t>Kanalizační potrubí</t>
  </si>
  <si>
    <t>0,400*(3,600+1,500+7,400+8,000)*1,150</t>
  </si>
  <si>
    <t>161101501</t>
  </si>
  <si>
    <t>Svislé přemístění výkopku nošením svisle do v 3 m v hornině tř. 1 až 4</t>
  </si>
  <si>
    <t>877221341</t>
  </si>
  <si>
    <t>0,600*0,600*1,100</t>
  </si>
  <si>
    <t>-(0,600*0,600*0,100)</t>
  </si>
  <si>
    <t>-(0,125*1,100)</t>
  </si>
  <si>
    <t>-0,400*(3,600+1,500+7,400+8,000)*0,100</t>
  </si>
  <si>
    <t>-0,400*(3,600+1,500+7,400+8,000)*0,400</t>
  </si>
  <si>
    <t>"přípočet potrubí"</t>
  </si>
  <si>
    <t>(0,017*(3,600+1,600))</t>
  </si>
  <si>
    <t>(0,0035*7,400)</t>
  </si>
  <si>
    <t>(0,002*2,500)</t>
  </si>
  <si>
    <t>(0,038*8,000)</t>
  </si>
  <si>
    <t>5</t>
  </si>
  <si>
    <t>162701105</t>
  </si>
  <si>
    <t>Vodorovné přemístění do 10000 m výkopku/sypaniny z horniny tř. 1 až 4</t>
  </si>
  <si>
    <t>1764712101</t>
  </si>
  <si>
    <t>0,414+7,920+9,430</t>
  </si>
  <si>
    <t>-10,769</t>
  </si>
  <si>
    <t>6</t>
  </si>
  <si>
    <t>167101101</t>
  </si>
  <si>
    <t>Nakládání výkopku z hornin tř. 1 až 4 do 100 m3</t>
  </si>
  <si>
    <t>2078381766</t>
  </si>
  <si>
    <t>7</t>
  </si>
  <si>
    <t>174101101</t>
  </si>
  <si>
    <t>Zásyp jam, šachet rýh nebo kolem objektů sypaninou se zhutněním</t>
  </si>
  <si>
    <t>1008350090</t>
  </si>
  <si>
    <t>-(5,281+1,576)</t>
  </si>
  <si>
    <t>8</t>
  </si>
  <si>
    <t>175111101</t>
  </si>
  <si>
    <t>Obsypání potrubí ručně sypaninou bez prohození sítem, uloženou do 3 m</t>
  </si>
  <si>
    <t>686498214</t>
  </si>
  <si>
    <t>12,000*0,600*0,400</t>
  </si>
  <si>
    <t>0,400*(3,600+1,500+7,400+8,000)*0,400</t>
  </si>
  <si>
    <t>"odpočet potrubí"</t>
  </si>
  <si>
    <t>-(0,017*(3,600+1,600))</t>
  </si>
  <si>
    <t>-(0,0035*7,400)</t>
  </si>
  <si>
    <t>-(0,002*2,500)</t>
  </si>
  <si>
    <t>-(0,038*20,000)</t>
  </si>
  <si>
    <t>9</t>
  </si>
  <si>
    <t>M</t>
  </si>
  <si>
    <t>58331200</t>
  </si>
  <si>
    <t>štěrkopísek netříděný zásypový</t>
  </si>
  <si>
    <t>t</t>
  </si>
  <si>
    <t>1005038357</t>
  </si>
  <si>
    <t>5,281*2 'Přepočtené koeficientem množství</t>
  </si>
  <si>
    <t>Svislé a kompletní konstrukce</t>
  </si>
  <si>
    <t>10</t>
  </si>
  <si>
    <t>317142420</t>
  </si>
  <si>
    <t>Překlad nenosný pórobetonový š 100 mm v do 250 mm na tenkovrstvou maltu dl do 1000 mm</t>
  </si>
  <si>
    <t>kus</t>
  </si>
  <si>
    <t>504217122</t>
  </si>
  <si>
    <t>11</t>
  </si>
  <si>
    <t>342272225</t>
  </si>
  <si>
    <t>Příčka z pórobetonových hladkých tvárnic na tenkovrstvou maltu tl 100 mm</t>
  </si>
  <si>
    <t>m2</t>
  </si>
  <si>
    <t>-667987179</t>
  </si>
  <si>
    <t>Místnost 1.06</t>
  </si>
  <si>
    <t>0,800*1,200*2</t>
  </si>
  <si>
    <t>Místnost 2.04</t>
  </si>
  <si>
    <t>(2,000+1,000+1,000)*3,050</t>
  </si>
  <si>
    <t>2,100*1,200</t>
  </si>
  <si>
    <t>"odpočet otvorů"</t>
  </si>
  <si>
    <t>-(0,700*1,970)</t>
  </si>
  <si>
    <t>-(0,630*2,000)</t>
  </si>
  <si>
    <t>12</t>
  </si>
  <si>
    <t>346244371R</t>
  </si>
  <si>
    <t>Zazdívka kapes z cihel pálených</t>
  </si>
  <si>
    <t>1095315316</t>
  </si>
  <si>
    <t>0,300*0,500*2</t>
  </si>
  <si>
    <t>Vodorovné konstrukce</t>
  </si>
  <si>
    <t>13</t>
  </si>
  <si>
    <t>413941123</t>
  </si>
  <si>
    <t>Osazování ocelových válcovaných nosníků stropů I, IE, U, UE nebo L do č. 22</t>
  </si>
  <si>
    <t>455184471</t>
  </si>
  <si>
    <t>5,100*0,016</t>
  </si>
  <si>
    <t>14</t>
  </si>
  <si>
    <t>13010748</t>
  </si>
  <si>
    <t>ocel profilová IPE 160 jakost 11 375</t>
  </si>
  <si>
    <t>-1194346992</t>
  </si>
  <si>
    <t>Poznámka k položce:_x000D_
Hmotnost: 16,20 kg/m</t>
  </si>
  <si>
    <t>451572111</t>
  </si>
  <si>
    <t>Lože pod potrubí otevřený výkop z kameniva drobného těženého</t>
  </si>
  <si>
    <t>691512782</t>
  </si>
  <si>
    <t>0,600*0,600*0,100</t>
  </si>
  <si>
    <t>0,400*(3,600+1,500+7,400+8,000)*0,100</t>
  </si>
  <si>
    <t>12,000*0,600*0,100</t>
  </si>
  <si>
    <t>Úpravy povrchů, podlahy a osazování výplní</t>
  </si>
  <si>
    <t>16</t>
  </si>
  <si>
    <t>612135001</t>
  </si>
  <si>
    <t>Vyrovnání podkladu vnitřních stěn maltou vápenocementovou tl do 10 mm</t>
  </si>
  <si>
    <t>455162940</t>
  </si>
  <si>
    <t>Poznámka k položce:_x000D_
Vyrovnání po otlučení obkladů</t>
  </si>
  <si>
    <t>(5,100+2,150+5,100+2,150+0,050+0,050)*1,800</t>
  </si>
  <si>
    <t>0,150*1,000*2</t>
  </si>
  <si>
    <t>-(0,150*1,200*2)</t>
  </si>
  <si>
    <t>-(0,900*1,800)</t>
  </si>
  <si>
    <t>-(1,000*1,000)</t>
  </si>
  <si>
    <t>Mezisoučet</t>
  </si>
  <si>
    <t>Místnost 1.07</t>
  </si>
  <si>
    <t>(4,800+3,280+4,800+3,280+0,350+0,350)*1,500</t>
  </si>
  <si>
    <t>0,150*(0,700+0,700)</t>
  </si>
  <si>
    <t>-(1,400*0,700)</t>
  </si>
  <si>
    <t>-(0,800*1,500*2)</t>
  </si>
  <si>
    <t>(2,800+0,900+0,900+1,000+1,030+4,800+2,130+0,350+0,350)*1,800</t>
  </si>
  <si>
    <t>-(0,800*1,800)</t>
  </si>
  <si>
    <t>17</t>
  </si>
  <si>
    <t>612142001</t>
  </si>
  <si>
    <t>Potažení vnitřních stěn sklovláknitým pletivem vtlačeným do tenkovrstvé hmoty</t>
  </si>
  <si>
    <t>1156644022</t>
  </si>
  <si>
    <t>(0,800+0,100+0,800)*1,200*2</t>
  </si>
  <si>
    <t>0,800*0,100*2</t>
  </si>
  <si>
    <t>(1,100+2,000+1,000+0,900+1,000+0,900+1,000+0,900+1,000+0,900)*3,050</t>
  </si>
  <si>
    <t>(2,100+0,100+2,100)*1,200</t>
  </si>
  <si>
    <t>2,100*0,100</t>
  </si>
  <si>
    <t>(2,000+2,000+0,630)*0,100</t>
  </si>
  <si>
    <t>-(0,100*1,200)</t>
  </si>
  <si>
    <t>-(0,700*1,970*2)</t>
  </si>
  <si>
    <t>-(0,630*2,000*2)</t>
  </si>
  <si>
    <t>18</t>
  </si>
  <si>
    <t>612311131</t>
  </si>
  <si>
    <t>Potažení vnitřních stěn vápenným štukem tloušťky do 3 mm</t>
  </si>
  <si>
    <t>-906552219</t>
  </si>
  <si>
    <t>(1,100+2,000+1,000+0,900+1,000+0,900+1,000+0,900+1,000+0,900)*1,220</t>
  </si>
  <si>
    <t>(0,200+0,200+0,630)*0,100</t>
  </si>
  <si>
    <t>-(0,700*0,200*2)</t>
  </si>
  <si>
    <t>-(0,630*0,200*2)</t>
  </si>
  <si>
    <t>19</t>
  </si>
  <si>
    <t>612321121</t>
  </si>
  <si>
    <t>Vápenocementová omítka hladká jednovrstvá vnitřních stěn nanášená ručně</t>
  </si>
  <si>
    <t>1894916914</t>
  </si>
  <si>
    <t>"příčky sprchového koutu"</t>
  </si>
  <si>
    <t>"nové příčky"</t>
  </si>
  <si>
    <t>0,100*2,100</t>
  </si>
  <si>
    <t>20</t>
  </si>
  <si>
    <t>631311134</t>
  </si>
  <si>
    <t>Mazanina tl do 240 mm z betonu prostého bez zvýšených nároků na prostředí tř. C 16/20</t>
  </si>
  <si>
    <t>1345188684</t>
  </si>
  <si>
    <t>0,400*(3,600+1,500+7,400+8,000)*0,150</t>
  </si>
  <si>
    <t>0,600*0,600*0,150</t>
  </si>
  <si>
    <t>-(0,125*0,150)</t>
  </si>
  <si>
    <t>632621134R</t>
  </si>
  <si>
    <t>Doplnění podlahové konstrukce po osazení profilu I</t>
  </si>
  <si>
    <t>-1721304959</t>
  </si>
  <si>
    <t>Poznámka k položce:_x000D_
Přesný rozsah případných oprav stropní konstrukce bude stanoven po odkrytí konstrukce</t>
  </si>
  <si>
    <t>4,800*0,300</t>
  </si>
  <si>
    <t>22</t>
  </si>
  <si>
    <t>635111115</t>
  </si>
  <si>
    <t>Násyp pod podlahy ze štěrkopísku s udusáním</t>
  </si>
  <si>
    <t>1890913278</t>
  </si>
  <si>
    <t>23</t>
  </si>
  <si>
    <t>642942111</t>
  </si>
  <si>
    <t>Osazování zárubní nebo rámů dveřních kovových do 2,5 m2 na MC</t>
  </si>
  <si>
    <t>-385704365</t>
  </si>
  <si>
    <t>24</t>
  </si>
  <si>
    <t>55331348</t>
  </si>
  <si>
    <t>zárubeň ocelová pro běžné zdění a porobeton 100 levá/pravá 700</t>
  </si>
  <si>
    <t>1158907296</t>
  </si>
  <si>
    <t>Trubní vedení</t>
  </si>
  <si>
    <t>25</t>
  </si>
  <si>
    <t>894812008</t>
  </si>
  <si>
    <t>Revizní a čistící šachta z PP šachtové dno DN 400/200 pravý a levý přítok</t>
  </si>
  <si>
    <t>-1055243410</t>
  </si>
  <si>
    <t>26</t>
  </si>
  <si>
    <t>894812031</t>
  </si>
  <si>
    <t>Revizní a čistící šachta z PP DN 400 šachtová roura korugovaná bez hrdla světlé hloubky 1000 mm</t>
  </si>
  <si>
    <t>1327182916</t>
  </si>
  <si>
    <t>27</t>
  </si>
  <si>
    <t>894812051</t>
  </si>
  <si>
    <t>Revizní a čistící šachta z PP DN 400 poklop plastový pochůzí pro třídu zatížení A15</t>
  </si>
  <si>
    <t>1136625473</t>
  </si>
  <si>
    <t>Ostatní konstrukce a práce, bourání</t>
  </si>
  <si>
    <t>28</t>
  </si>
  <si>
    <t>946112113</t>
  </si>
  <si>
    <t>Montáž pojízdných věží trubkových/dílcových š do 1,6 m dl do 3,2 m v do 3,5 m</t>
  </si>
  <si>
    <t>-1000089502</t>
  </si>
  <si>
    <t>29</t>
  </si>
  <si>
    <t>946112213</t>
  </si>
  <si>
    <t>Příplatek k pojízdným věžím š do 1,6 m dl do 3,2 m v do 3,5 m za první a ZKD den použití</t>
  </si>
  <si>
    <t>181396024</t>
  </si>
  <si>
    <t>Poznámka k položce:_x000D_
Předpoklad použití 60 dní</t>
  </si>
  <si>
    <t>4*60 'Přepočtené koeficientem množství</t>
  </si>
  <si>
    <t>30</t>
  </si>
  <si>
    <t>946112813</t>
  </si>
  <si>
    <t>Demontáž pojízdných věží trubkových/dílcových š do 1,6 m dl do 3,2 m v do 3,5 m</t>
  </si>
  <si>
    <t>1357229908</t>
  </si>
  <si>
    <t>31</t>
  </si>
  <si>
    <t>949411111</t>
  </si>
  <si>
    <t>Montáž schodišťových věží trubkových o půdorysné ploše do 10 m2 v do 10 m</t>
  </si>
  <si>
    <t>m</t>
  </si>
  <si>
    <t>1883963287</t>
  </si>
  <si>
    <t>32</t>
  </si>
  <si>
    <t>949411211</t>
  </si>
  <si>
    <t>Příplatek k schodišťovým věžím trubkovým do 10 m2 v do 20 m za první a ZKD den použití</t>
  </si>
  <si>
    <t>-1127698025</t>
  </si>
  <si>
    <t>Poznámka k položce:_x000D_
Předpoklad použití 10 dní</t>
  </si>
  <si>
    <t>9*10 'Přepočtené koeficientem množství</t>
  </si>
  <si>
    <t>33</t>
  </si>
  <si>
    <t>949411811</t>
  </si>
  <si>
    <t>Demontáž schodišťových věží trubkových o půdorysné ploše do 10 m2 v do 10 m</t>
  </si>
  <si>
    <t>128616183</t>
  </si>
  <si>
    <t>34</t>
  </si>
  <si>
    <t>952901111</t>
  </si>
  <si>
    <t>Vyčištění budov bytové a občanské výstavby při výšce podlaží do 4 m</t>
  </si>
  <si>
    <t>-1219514719</t>
  </si>
  <si>
    <t>Místnost 1.01</t>
  </si>
  <si>
    <t>1,700*1,700</t>
  </si>
  <si>
    <t>Místnost 1.02</t>
  </si>
  <si>
    <t>2,650*1,600</t>
  </si>
  <si>
    <t>1,600*0,250</t>
  </si>
  <si>
    <t>Místnost 1.03</t>
  </si>
  <si>
    <t>3,275*4,575</t>
  </si>
  <si>
    <t>Místnost 1.04</t>
  </si>
  <si>
    <t>1,200*4,575</t>
  </si>
  <si>
    <t>6,600*5,025</t>
  </si>
  <si>
    <t>5,225*1,550</t>
  </si>
  <si>
    <t>(0,500*5,225)-(0,350*0,350)</t>
  </si>
  <si>
    <t>0,610+(((1,600+1,000)/2)*1,526)+(1,226*2,300)+(1,200*0,300)+(0,900*0,450/2)</t>
  </si>
  <si>
    <t>(0,300*1,800)+1,300</t>
  </si>
  <si>
    <t>Místnost 1.05</t>
  </si>
  <si>
    <t>5,000*4,600</t>
  </si>
  <si>
    <t>2,150*5,100</t>
  </si>
  <si>
    <t>3,280*4,800</t>
  </si>
  <si>
    <t>Místnost 1.08</t>
  </si>
  <si>
    <t>2,800*0,950</t>
  </si>
  <si>
    <t>Místnost 1.09</t>
  </si>
  <si>
    <t>(1,000*2,800)+(0,750*1,175)</t>
  </si>
  <si>
    <t>Místnost 1.10</t>
  </si>
  <si>
    <t>1,600*5,580</t>
  </si>
  <si>
    <t>Místnost 2.01</t>
  </si>
  <si>
    <t>(5,025*4,825)+(4,575*4,625)</t>
  </si>
  <si>
    <t>Místnost 2.02</t>
  </si>
  <si>
    <t>(3,250*2,652)-(0,600*0,600)</t>
  </si>
  <si>
    <t>(0,425*1,150*2)+(0,475*1,150*3)+(1,500*1,750)+(((0,500+0,300)/2)*0,700)+(0,250*0,300/2)</t>
  </si>
  <si>
    <t>Místnost 2.03</t>
  </si>
  <si>
    <t>(4,600*5,000)+(0,150*3,200)+(3,300*4,800)+(0,300*2,150)</t>
  </si>
  <si>
    <t>1,000*0,900</t>
  </si>
  <si>
    <t>1,030*2,000</t>
  </si>
  <si>
    <t>2,130*2,800</t>
  </si>
  <si>
    <t>Místnost 2.05</t>
  </si>
  <si>
    <t>(8,680*1,600)+(0,600*2,800)</t>
  </si>
  <si>
    <t>Místnost 2.06</t>
  </si>
  <si>
    <t>1,600*0,950</t>
  </si>
  <si>
    <t>Schodiště</t>
  </si>
  <si>
    <t>4,500*1,300*4</t>
  </si>
  <si>
    <t>1,000*2,800*2</t>
  </si>
  <si>
    <t>35</t>
  </si>
  <si>
    <t>962031132</t>
  </si>
  <si>
    <t>Bourání příček z cihel pálených na MVC tl do 100 mm</t>
  </si>
  <si>
    <t>732812009</t>
  </si>
  <si>
    <t>(1,100+0,750)*2,000</t>
  </si>
  <si>
    <t>-(0,600*1,970)</t>
  </si>
  <si>
    <t>36</t>
  </si>
  <si>
    <t>965042121R</t>
  </si>
  <si>
    <t>Bourání konstrukce podlahy pro uložení profilu I</t>
  </si>
  <si>
    <t>-1520045053</t>
  </si>
  <si>
    <t>4,800*0,300*0,160</t>
  </si>
  <si>
    <t>37</t>
  </si>
  <si>
    <t>965042241</t>
  </si>
  <si>
    <t>Bourání podkladů pod dlažby nebo mazanin betonových nebo z litého asfaltu tl přes 100 mm pl pře 4 m2</t>
  </si>
  <si>
    <t>917374182</t>
  </si>
  <si>
    <t>Šachta</t>
  </si>
  <si>
    <t>0,400*(5,600+1,500+7,400+8,000)*0,150</t>
  </si>
  <si>
    <t>38</t>
  </si>
  <si>
    <t>968072455</t>
  </si>
  <si>
    <t>Vybourání kovových dveřních zárubní pl do 2 m2</t>
  </si>
  <si>
    <t>-1957374575</t>
  </si>
  <si>
    <t>Poznámka k položce:_x000D_
V cenách jsou započteny i náklady na vyvěšení křídel.</t>
  </si>
  <si>
    <t>0,600*1,970</t>
  </si>
  <si>
    <t>39</t>
  </si>
  <si>
    <t>973031335</t>
  </si>
  <si>
    <t>Vysekání kapes ve zdivu cihelném na MV nebo MVC pl do 0,16 m2 hl do 300 mm</t>
  </si>
  <si>
    <t>-1423809732</t>
  </si>
  <si>
    <t>40</t>
  </si>
  <si>
    <t>973031812</t>
  </si>
  <si>
    <t>Vysekání kapes ve zdivu cihelném na MV nebo MVC pro zavázání příček tl do 100 mm</t>
  </si>
  <si>
    <t>627938746</t>
  </si>
  <si>
    <t>1,200*2</t>
  </si>
  <si>
    <t>3,050*3</t>
  </si>
  <si>
    <t>41</t>
  </si>
  <si>
    <t>974031130R</t>
  </si>
  <si>
    <t>Stavební přípomoce pro ZTI, VZT, ÚT a elektro</t>
  </si>
  <si>
    <t>kpl</t>
  </si>
  <si>
    <t>-1643708280</t>
  </si>
  <si>
    <t>Poznámka k položce:_x000D_
1) vysekání rýh pro rozvody ZTI, VZT, ÚT a elektro;_x000D_
2) začištění rýh po uložení rozvodů ZTI, VZT, ÚT a elektro;_x000D_
3) oprava omítek po začištění rýh; _x000D_
4) provedení průrazů a úprava střešní konstrukce pro VZT;_x000D_
5) ostatní stavební přípomoce potřebné k řádnému dokončení díla.</t>
  </si>
  <si>
    <t>997</t>
  </si>
  <si>
    <t>Přesun sutě</t>
  </si>
  <si>
    <t>42</t>
  </si>
  <si>
    <t>997013113</t>
  </si>
  <si>
    <t>Vnitrostaveništní doprava suti a vybouraných hmot pro budovy v do 12 m s použitím mechanizace</t>
  </si>
  <si>
    <t>-1757868730</t>
  </si>
  <si>
    <t>43</t>
  </si>
  <si>
    <t>997013501</t>
  </si>
  <si>
    <t>Odvoz suti a vybouraných hmot na skládku nebo meziskládku do 1 km se složením</t>
  </si>
  <si>
    <t>183865153</t>
  </si>
  <si>
    <t>Poznámka k položce:_x000D_
Předpoklad skládky do 10 km</t>
  </si>
  <si>
    <t>44</t>
  </si>
  <si>
    <t>997013509</t>
  </si>
  <si>
    <t>Příplatek k odvozu suti a vybouraných hmot na skládku ZKD 1 km přes 1 km</t>
  </si>
  <si>
    <t>-339879562</t>
  </si>
  <si>
    <t>19,291*9 'Přepočtené koeficientem množství</t>
  </si>
  <si>
    <t>45</t>
  </si>
  <si>
    <t>997013801</t>
  </si>
  <si>
    <t>Poplatek za uložení na skládce (skládkovné) stavebního odpadu betonového kód odpadu 170 101</t>
  </si>
  <si>
    <t>1042644035</t>
  </si>
  <si>
    <t>3,089</t>
  </si>
  <si>
    <t>46</t>
  </si>
  <si>
    <t>997013803</t>
  </si>
  <si>
    <t>Poplatek za uložení na skládce (skládkovné) stavebního odpadu cihelného kód odpadu 170 102</t>
  </si>
  <si>
    <t>2008503251</t>
  </si>
  <si>
    <t>0,330</t>
  </si>
  <si>
    <t>0,124</t>
  </si>
  <si>
    <t>0,081</t>
  </si>
  <si>
    <t>0,500</t>
  </si>
  <si>
    <t>47</t>
  </si>
  <si>
    <t>997013809</t>
  </si>
  <si>
    <t>Poplatek za uložení na skládce (skládkovné) stavebního odpadu ze směsí nebo oddělených frakcí betonu, cihel a keramických výrobků kód odpadu 170 107</t>
  </si>
  <si>
    <t>535868187</t>
  </si>
  <si>
    <t>0,376</t>
  </si>
  <si>
    <t>0,253</t>
  </si>
  <si>
    <t>3,132</t>
  </si>
  <si>
    <t>6,024</t>
  </si>
  <si>
    <t>48</t>
  </si>
  <si>
    <t>997013813</t>
  </si>
  <si>
    <t>Poplatek za uložení na skládce (skládkovné) stavebního odpadu z plastických hmot kód odpadu 170 203</t>
  </si>
  <si>
    <t>269654326</t>
  </si>
  <si>
    <t>0,083</t>
  </si>
  <si>
    <t>0,126</t>
  </si>
  <si>
    <t>0,014</t>
  </si>
  <si>
    <t>49</t>
  </si>
  <si>
    <t>997013831</t>
  </si>
  <si>
    <t>Poplatek za uložení na skládce (skládkovné) stavebního odpadu směsného kód odpadu 170 904</t>
  </si>
  <si>
    <t>-980978342</t>
  </si>
  <si>
    <t>0,506</t>
  </si>
  <si>
    <t>0,090</t>
  </si>
  <si>
    <t>0,407</t>
  </si>
  <si>
    <t>0,027</t>
  </si>
  <si>
    <t>0,104</t>
  </si>
  <si>
    <t>0,693</t>
  </si>
  <si>
    <t>0,813</t>
  </si>
  <si>
    <t>1,237</t>
  </si>
  <si>
    <t>0,227</t>
  </si>
  <si>
    <t>0,028</t>
  </si>
  <si>
    <t>1,000</t>
  </si>
  <si>
    <t>50</t>
  </si>
  <si>
    <t>997223855</t>
  </si>
  <si>
    <t>Poplatek za uložení na skládce (skládkovné) zeminy a kameniva kód odpadu 170 504</t>
  </si>
  <si>
    <t>-222236041</t>
  </si>
  <si>
    <t>6,995*2,000</t>
  </si>
  <si>
    <t>998</t>
  </si>
  <si>
    <t>Přesun hmot</t>
  </si>
  <si>
    <t>51</t>
  </si>
  <si>
    <t>998011001</t>
  </si>
  <si>
    <t>Přesun hmot pro budovy zděné v do 6 m</t>
  </si>
  <si>
    <t>-497044049</t>
  </si>
  <si>
    <t>PSV</t>
  </si>
  <si>
    <t>Práce a dodávky PSV</t>
  </si>
  <si>
    <t>714</t>
  </si>
  <si>
    <t>Akustická a protiotřesová opatření</t>
  </si>
  <si>
    <t>52</t>
  </si>
  <si>
    <t>714121010R</t>
  </si>
  <si>
    <t>Montáž akustických podhledů</t>
  </si>
  <si>
    <t>487270760</t>
  </si>
  <si>
    <t xml:space="preserve">Poznámka k položce:_x000D_
V cenách jsou započteny i náklady na montáž a dodávku nosné konstrukce._x000D_
_x000D_
Předpoklad barevnosti podhledů - herna, jídelna, šatna, ložnice - 75% bílá barva, 25% žlutá barva_x000D_
</t>
  </si>
  <si>
    <t>3,280*3,280</t>
  </si>
  <si>
    <t>1,000*2,800</t>
  </si>
  <si>
    <t>0,150*2,800</t>
  </si>
  <si>
    <t>5,580*1,600</t>
  </si>
  <si>
    <t>(8,680*1,600)+(0,600*2,800)+(0,100*2,800)</t>
  </si>
  <si>
    <t>0,950*1,600</t>
  </si>
  <si>
    <t>53</t>
  </si>
  <si>
    <t>59036024.1</t>
  </si>
  <si>
    <t xml:space="preserve">panel akustický ECOPHON FOKUS DS - bílý </t>
  </si>
  <si>
    <t>1321202345</t>
  </si>
  <si>
    <t>Poznámka k položce:_x000D_
75% plochy</t>
  </si>
  <si>
    <t>1,700*1,700*0,75</t>
  </si>
  <si>
    <t>2,650*1,600*0,75</t>
  </si>
  <si>
    <t>1,600*0,250*0,75</t>
  </si>
  <si>
    <t>3,275*4,575*0,75</t>
  </si>
  <si>
    <t>1,200*4,575*0,75</t>
  </si>
  <si>
    <t>6,600*5,025*0,75</t>
  </si>
  <si>
    <t>5,225*1,550*0,75</t>
  </si>
  <si>
    <t>((0,500*5,225)-(0,350*0,350))*0,75</t>
  </si>
  <si>
    <t>(0,610+(((1,600+1,000)/2)*1,526)+(1,226*2,300)+(1,200*0,300)+(0,900*0,450/2))*0,75</t>
  </si>
  <si>
    <t>((0,300*1,800)+1,300)*0,75</t>
  </si>
  <si>
    <t>5,000*4,600*0,75</t>
  </si>
  <si>
    <t>1,000*2,800*0,75</t>
  </si>
  <si>
    <t>0,150*2,800*0,75</t>
  </si>
  <si>
    <t>5,580*1,600*0,75</t>
  </si>
  <si>
    <t>((5,025*4,825)+(4,575*4,625))*0,75</t>
  </si>
  <si>
    <t>((3,250*2,652)-(0,600*0,600))*0,75</t>
  </si>
  <si>
    <t>((0,425*1,150*2)+(0,475*1,150*3)+(1,500*1,750)+(((0,500+0,300)/2)*0,700)+(0,250*0,300/2))*0,75</t>
  </si>
  <si>
    <t>((4,600*5,000)+(0,150*3,200)+(3,300*4,800)+(0,300*2,150))*0,75</t>
  </si>
  <si>
    <t>((8,680*1,600)+(0,600*2,800)+(0,100*2,800))*0,75</t>
  </si>
  <si>
    <t>0,950*1,600*0,75</t>
  </si>
  <si>
    <t>173,459*1,1 'Přepočtené koeficientem množství</t>
  </si>
  <si>
    <t>54</t>
  </si>
  <si>
    <t>59036024.2</t>
  </si>
  <si>
    <t>panel akustický ECOPHON FOKUS DS - žlutá</t>
  </si>
  <si>
    <t>-81053780</t>
  </si>
  <si>
    <t>Poznámka k položce:_x000D_
25% plochy</t>
  </si>
  <si>
    <t>1,700*1,700*0,25</t>
  </si>
  <si>
    <t>2,650*1,600*0,25</t>
  </si>
  <si>
    <t>1,600*0,250*0,25</t>
  </si>
  <si>
    <t>3,275*4,575*0,25</t>
  </si>
  <si>
    <t>1,200*4,575*0,25</t>
  </si>
  <si>
    <t>6,600*5,025*0,25</t>
  </si>
  <si>
    <t>5,225*1,550*0,25</t>
  </si>
  <si>
    <t>((0,500*5,225)-(0,350*0,350))*0,25</t>
  </si>
  <si>
    <t>(0,610+(((1,600+1,000)/2)*1,526)+(1,226*2,300)+(1,200*0,300)+(0,900*0,450/2))*0,25</t>
  </si>
  <si>
    <t>((0,300*1,800)+1,300)*0,25</t>
  </si>
  <si>
    <t>5,000*4,600*0,25</t>
  </si>
  <si>
    <t>1,000*2,800*0,25</t>
  </si>
  <si>
    <t>0,150*2,800*0,25</t>
  </si>
  <si>
    <t>5,580*1,600*0,25</t>
  </si>
  <si>
    <t>((5,025*4,825)+(4,575*4,625))*0,25</t>
  </si>
  <si>
    <t>((3,250*2,652)-(0,600*0,600))*0,25</t>
  </si>
  <si>
    <t>((0,425*1,150*2)+(0,475*1,150*3)+(1,500*1,750)+(((0,500+0,300)/2)*0,700)+(0,250*0,300/2))*0,25</t>
  </si>
  <si>
    <t>((4,600*5,000)+(0,150*3,200)+(3,300*4,800)+(0,300*2,150))*0,25</t>
  </si>
  <si>
    <t>((8,680*1,600)+(0,600*2,800)+(0,100*2,800))*0,25</t>
  </si>
  <si>
    <t>0,950*1,600*0,25</t>
  </si>
  <si>
    <t>57,821*1,1 'Přepočtené koeficientem množství</t>
  </si>
  <si>
    <t>55</t>
  </si>
  <si>
    <t>59036024.3</t>
  </si>
  <si>
    <t>panel akustický ECOPHON HYGIENE PERFORMANCE s rastrem C3 pro vlhké prostory</t>
  </si>
  <si>
    <t>-2119549544</t>
  </si>
  <si>
    <t>31,547*1,1 'Přepočtené koeficientem množství</t>
  </si>
  <si>
    <t>56</t>
  </si>
  <si>
    <t>59036024.4</t>
  </si>
  <si>
    <t>panel akustický ECOPHON FOKUS DS</t>
  </si>
  <si>
    <t>1679988897</t>
  </si>
  <si>
    <t>13,818*1,1 'Přepočtené koeficientem množství</t>
  </si>
  <si>
    <t>57</t>
  </si>
  <si>
    <t>998714201</t>
  </si>
  <si>
    <t>Přesun hmot procentní pro akustická a protiotřesová opatření v objektech v do 6 m</t>
  </si>
  <si>
    <t>%</t>
  </si>
  <si>
    <t>-1305129516</t>
  </si>
  <si>
    <t>721</t>
  </si>
  <si>
    <t>Zdravotechnika - vnitřní kanalizace</t>
  </si>
  <si>
    <t>58</t>
  </si>
  <si>
    <t>721171808</t>
  </si>
  <si>
    <t>Demontáž potrubí z PVC do D 114</t>
  </si>
  <si>
    <t>-1393558822</t>
  </si>
  <si>
    <t>59</t>
  </si>
  <si>
    <t>721171809</t>
  </si>
  <si>
    <t>Demontáž potrubí z PVC do D 160</t>
  </si>
  <si>
    <t>-441732574</t>
  </si>
  <si>
    <t>60</t>
  </si>
  <si>
    <t>721173404</t>
  </si>
  <si>
    <t>Potrubí kanalizační z PVC SN 4 svodné DN 200</t>
  </si>
  <si>
    <t>-407973984</t>
  </si>
  <si>
    <t>61</t>
  </si>
  <si>
    <t>721174004</t>
  </si>
  <si>
    <t>Potrubí kanalizační z PP svodné DN 75</t>
  </si>
  <si>
    <t>-1370261656</t>
  </si>
  <si>
    <t>62</t>
  </si>
  <si>
    <t>721174005</t>
  </si>
  <si>
    <t>Potrubí kanalizační z PP svodné DN 110</t>
  </si>
  <si>
    <t>-1992689764</t>
  </si>
  <si>
    <t>63</t>
  </si>
  <si>
    <t>721174006</t>
  </si>
  <si>
    <t>Potrubí kanalizační z PP svodné DN 125</t>
  </si>
  <si>
    <t>-1536147882</t>
  </si>
  <si>
    <t>64</t>
  </si>
  <si>
    <t>721174007</t>
  </si>
  <si>
    <t>Potrubí kanalizační z PP svodné DN 160</t>
  </si>
  <si>
    <t>10267264</t>
  </si>
  <si>
    <t>65</t>
  </si>
  <si>
    <t>721174025</t>
  </si>
  <si>
    <t>Potrubí kanalizační z PP odpadní DN 110</t>
  </si>
  <si>
    <t>-815439505</t>
  </si>
  <si>
    <t>66</t>
  </si>
  <si>
    <t>721174026</t>
  </si>
  <si>
    <t>Potrubí kanalizační z PP odpadní DN 125</t>
  </si>
  <si>
    <t>-1686090053</t>
  </si>
  <si>
    <t>67</t>
  </si>
  <si>
    <t>721174042</t>
  </si>
  <si>
    <t>Potrubí kanalizační z PP připojovací DN 40</t>
  </si>
  <si>
    <t>783451013</t>
  </si>
  <si>
    <t>68</t>
  </si>
  <si>
    <t>721174043</t>
  </si>
  <si>
    <t>Potrubí kanalizační z PP připojovací DN 50</t>
  </si>
  <si>
    <t>-2065576500</t>
  </si>
  <si>
    <t>69</t>
  </si>
  <si>
    <t>721174044</t>
  </si>
  <si>
    <t>Potrubí kanalizační z PP připojovací DN 75</t>
  </si>
  <si>
    <t>51187886</t>
  </si>
  <si>
    <t>70</t>
  </si>
  <si>
    <t>721194104</t>
  </si>
  <si>
    <t>Vyvedení a upevnění odpadních výpustek DN 40</t>
  </si>
  <si>
    <t>-1150685743</t>
  </si>
  <si>
    <t>71</t>
  </si>
  <si>
    <t>721194105</t>
  </si>
  <si>
    <t>Vyvedení a upevnění odpadních výpustek DN 50</t>
  </si>
  <si>
    <t>-2071532922</t>
  </si>
  <si>
    <t>72</t>
  </si>
  <si>
    <t>721194109</t>
  </si>
  <si>
    <t>Vyvedení a upevnění odpadních výpustek DN 100</t>
  </si>
  <si>
    <t>339347575</t>
  </si>
  <si>
    <t>73</t>
  </si>
  <si>
    <t>721211402</t>
  </si>
  <si>
    <t>Vpusť podlahová s vodorovným odtokem DN 40/50 s automatickým vztlakovým uzávěrem</t>
  </si>
  <si>
    <t>-2108619466</t>
  </si>
  <si>
    <t>74</t>
  </si>
  <si>
    <t>721211403</t>
  </si>
  <si>
    <t>Vpusť podlahová s vodorovným odtokem DN 50/75 s kulovým kloubem</t>
  </si>
  <si>
    <t>-929756222</t>
  </si>
  <si>
    <t>75</t>
  </si>
  <si>
    <t>721226511</t>
  </si>
  <si>
    <t>Zápachová uzávěrka podomítková pro pračku a myčku DN 40</t>
  </si>
  <si>
    <t>-1518973562</t>
  </si>
  <si>
    <t>76</t>
  </si>
  <si>
    <t>721273153</t>
  </si>
  <si>
    <t>Hlavice ventilační polypropylen PP DN 110</t>
  </si>
  <si>
    <t>-224790173</t>
  </si>
  <si>
    <t>77</t>
  </si>
  <si>
    <t>721290111</t>
  </si>
  <si>
    <t>Zkouška těsnosti potrubí kanalizace vodou do DN 125</t>
  </si>
  <si>
    <t>2127323749</t>
  </si>
  <si>
    <t>78</t>
  </si>
  <si>
    <t>721290112</t>
  </si>
  <si>
    <t>Zkouška těsnosti potrubí kanalizace vodou do DN 200</t>
  </si>
  <si>
    <t>248443344</t>
  </si>
  <si>
    <t>79</t>
  </si>
  <si>
    <t>998721201</t>
  </si>
  <si>
    <t>Přesun hmot procentní pro vnitřní kanalizace v objektech v do 6 m</t>
  </si>
  <si>
    <t>-830113000</t>
  </si>
  <si>
    <t>722</t>
  </si>
  <si>
    <t>Zdravotechnika - vnitřní vodovod</t>
  </si>
  <si>
    <t>80</t>
  </si>
  <si>
    <t>722130801</t>
  </si>
  <si>
    <t>Demontáž potrubí ocelové pozinkované závitové do DN 25</t>
  </si>
  <si>
    <t>-1109907722</t>
  </si>
  <si>
    <t>81</t>
  </si>
  <si>
    <t>722174021</t>
  </si>
  <si>
    <t>Potrubí vodovodní plastové PPR svar polyfuze PN 20 D 16 x 2,7 mm</t>
  </si>
  <si>
    <t>1556321719</t>
  </si>
  <si>
    <t>82</t>
  </si>
  <si>
    <t>722174022</t>
  </si>
  <si>
    <t>Potrubí vodovodní plastové PPR svar polyfuze PN 20 D 20 x 3,4 mm</t>
  </si>
  <si>
    <t>2094949905</t>
  </si>
  <si>
    <t>83</t>
  </si>
  <si>
    <t>722174023</t>
  </si>
  <si>
    <t>Potrubí vodovodní plastové PPR svar polyfuze PN 20 D 25 x 4,2 mm</t>
  </si>
  <si>
    <t>-1236268173</t>
  </si>
  <si>
    <t>84</t>
  </si>
  <si>
    <t>722174024</t>
  </si>
  <si>
    <t>Potrubí vodovodní plastové PPR svar polyfuze PN 20 D 32 x5,4 mm</t>
  </si>
  <si>
    <t>923171758</t>
  </si>
  <si>
    <t>85</t>
  </si>
  <si>
    <t>722181241</t>
  </si>
  <si>
    <t>Ochrana vodovodního potrubí přilepenými termoizolačními trubicemi z PE tl do 20 mm DN do 22 mm</t>
  </si>
  <si>
    <t>1815506124</t>
  </si>
  <si>
    <t>86</t>
  </si>
  <si>
    <t>722181242</t>
  </si>
  <si>
    <t>Ochrana vodovodního potrubí přilepenými termoizolačními trubicemi z PE tl do 20 mm DN do 45 mm</t>
  </si>
  <si>
    <t>-788976267</t>
  </si>
  <si>
    <t>87</t>
  </si>
  <si>
    <t>722190401</t>
  </si>
  <si>
    <t>Vyvedení a upevnění výpustku do DN 25</t>
  </si>
  <si>
    <t>-248745075</t>
  </si>
  <si>
    <t>88</t>
  </si>
  <si>
    <t>722220111</t>
  </si>
  <si>
    <t>Nástěnka pro výtokový ventil G 1/2 s jedním závitem</t>
  </si>
  <si>
    <t>-1387016055</t>
  </si>
  <si>
    <t>89</t>
  </si>
  <si>
    <t>722220121</t>
  </si>
  <si>
    <t>Nástěnka pro baterii G 1/2 s jedním závitem</t>
  </si>
  <si>
    <t>pár</t>
  </si>
  <si>
    <t>1267870885</t>
  </si>
  <si>
    <t>90</t>
  </si>
  <si>
    <t>722239102</t>
  </si>
  <si>
    <t>Montáž armatur vodovodních se dvěma závity G 3/4</t>
  </si>
  <si>
    <t>-1717428037</t>
  </si>
  <si>
    <t>91</t>
  </si>
  <si>
    <t>55128810</t>
  </si>
  <si>
    <t>ventil závitový třícestný směšovací KV 8 3/4"</t>
  </si>
  <si>
    <t>-892078189</t>
  </si>
  <si>
    <t>92</t>
  </si>
  <si>
    <t>722290226</t>
  </si>
  <si>
    <t>Zkouška těsnosti vodovodního potrubí závitového do DN 50</t>
  </si>
  <si>
    <t>1622312934</t>
  </si>
  <si>
    <t>93</t>
  </si>
  <si>
    <t>722290234</t>
  </si>
  <si>
    <t>Proplach a dezinfekce vodovodního potrubí do DN 80</t>
  </si>
  <si>
    <t>-1606327282</t>
  </si>
  <si>
    <t>94</t>
  </si>
  <si>
    <t>722290821</t>
  </si>
  <si>
    <t>Přemístění vnitrostaveništní demontovaných hmot pro vnitřní vodovod v objektech výšky do 6 m</t>
  </si>
  <si>
    <t>1546830185</t>
  </si>
  <si>
    <t>95</t>
  </si>
  <si>
    <t>998722201</t>
  </si>
  <si>
    <t>Přesun hmot procentní pro vnitřní vodovod v objektech v do 6 m</t>
  </si>
  <si>
    <t>339846403</t>
  </si>
  <si>
    <t>724</t>
  </si>
  <si>
    <t>Zdravotechnika - strojní vybavení</t>
  </si>
  <si>
    <t>96</t>
  </si>
  <si>
    <t>724141102</t>
  </si>
  <si>
    <t>Čerpadlo vodovodní samonasávací dvoustupňové DN 32 se spojkou a el. motorem s potrubím a sacím košem</t>
  </si>
  <si>
    <t>soubor</t>
  </si>
  <si>
    <t>1954087865</t>
  </si>
  <si>
    <t>725</t>
  </si>
  <si>
    <t>Zdravotechnika - zařizovací předměty</t>
  </si>
  <si>
    <t>97</t>
  </si>
  <si>
    <t>725110814</t>
  </si>
  <si>
    <t>Demontáž klozetu Kombi, odsávací</t>
  </si>
  <si>
    <t>1524249666</t>
  </si>
  <si>
    <t>98</t>
  </si>
  <si>
    <t>725112015</t>
  </si>
  <si>
    <t>Klozet keramický dětský standardní samostatně stojící s hlubokým splachováním odpad svislý</t>
  </si>
  <si>
    <t>423580605</t>
  </si>
  <si>
    <t>99</t>
  </si>
  <si>
    <t>725112182</t>
  </si>
  <si>
    <t>Kombi klozet s úspornou armaturou odpad svislý</t>
  </si>
  <si>
    <t>361542778</t>
  </si>
  <si>
    <t>100</t>
  </si>
  <si>
    <t>725210821</t>
  </si>
  <si>
    <t>Demontáž umyvadel bez výtokových armatur</t>
  </si>
  <si>
    <t>-1420641249</t>
  </si>
  <si>
    <t>101</t>
  </si>
  <si>
    <t>725211603</t>
  </si>
  <si>
    <t>Umyvadlo keramické bílé šířky 600 mm bez krytu na sifon připevněné na stěnu šrouby</t>
  </si>
  <si>
    <t>849826618</t>
  </si>
  <si>
    <t>102</t>
  </si>
  <si>
    <t>725211705</t>
  </si>
  <si>
    <t>Umývátko keramické bílé rohové šířky 450 mm připevněné na stěnu šrouby</t>
  </si>
  <si>
    <t>-933931771</t>
  </si>
  <si>
    <t>103</t>
  </si>
  <si>
    <t>725244104</t>
  </si>
  <si>
    <t>Dveře sprchové rámové se skleněnou výplní tl. 5 mm otvíravé jednokřídlové do niky na vaničku šířky 1000 mm</t>
  </si>
  <si>
    <t>-1870801920</t>
  </si>
  <si>
    <t>104</t>
  </si>
  <si>
    <t>725311131</t>
  </si>
  <si>
    <t>Dřez dvojitý nerezový se zápachovou uzávěrkou nástavný 900x600 mm</t>
  </si>
  <si>
    <t>2125049613</t>
  </si>
  <si>
    <t>105</t>
  </si>
  <si>
    <t>725320821</t>
  </si>
  <si>
    <t>Demontáž dřez dvojitý na ocelové konzole bez výtokových armatur</t>
  </si>
  <si>
    <t>2059364911</t>
  </si>
  <si>
    <t>106</t>
  </si>
  <si>
    <t>725330820</t>
  </si>
  <si>
    <t>Demontáž výlevka diturvitová</t>
  </si>
  <si>
    <t>1485665962</t>
  </si>
  <si>
    <t>107</t>
  </si>
  <si>
    <t>725331111</t>
  </si>
  <si>
    <t>Výlevka bez výtokových armatur keramická se sklopnou plastovou mřížkou 500 mm</t>
  </si>
  <si>
    <t>-663122143</t>
  </si>
  <si>
    <t>108</t>
  </si>
  <si>
    <t>725530826</t>
  </si>
  <si>
    <t>Demontáž ohřívač elektrický akumulační do 800 litrů</t>
  </si>
  <si>
    <t>1297150129</t>
  </si>
  <si>
    <t>109</t>
  </si>
  <si>
    <t>725532339</t>
  </si>
  <si>
    <t>Elektrický ohřívač zásobníkový akumulační stacionární 1 MPa 300 l / 3-6 kW</t>
  </si>
  <si>
    <t>1229254128</t>
  </si>
  <si>
    <t>110</t>
  </si>
  <si>
    <t>725535221</t>
  </si>
  <si>
    <t>Ventil pojistný bezpečnostní souprava bez redukčního ventilu s výlevkou</t>
  </si>
  <si>
    <t>-733632586</t>
  </si>
  <si>
    <t>111</t>
  </si>
  <si>
    <t>725813111</t>
  </si>
  <si>
    <t>Ventil rohový bez připojovací trubičky nebo flexi hadičky G 1/2</t>
  </si>
  <si>
    <t>-202118452</t>
  </si>
  <si>
    <t>112</t>
  </si>
  <si>
    <t>55190001</t>
  </si>
  <si>
    <t>flexi hadice ohebná sanitární D 9x13mm FF 3/8" 500mm</t>
  </si>
  <si>
    <t>325006360</t>
  </si>
  <si>
    <t>113</t>
  </si>
  <si>
    <t>725813112</t>
  </si>
  <si>
    <t>Ventil rohový pračkový G 3/4</t>
  </si>
  <si>
    <t>-478899928</t>
  </si>
  <si>
    <t>114</t>
  </si>
  <si>
    <t>725820801</t>
  </si>
  <si>
    <t>Demontáž baterie nástěnné do G 3 / 4</t>
  </si>
  <si>
    <t>-1395171986</t>
  </si>
  <si>
    <t>115</t>
  </si>
  <si>
    <t>725821312</t>
  </si>
  <si>
    <t>Baterie dřezová nástěnná páková s otáčivým kulatým ústím a délkou ramínka 210 mm</t>
  </si>
  <si>
    <t>633008141</t>
  </si>
  <si>
    <t>116</t>
  </si>
  <si>
    <t>725822611</t>
  </si>
  <si>
    <t>Baterie umyvadlová stojánková páková bez výpusti</t>
  </si>
  <si>
    <t>2127202256</t>
  </si>
  <si>
    <t>117</t>
  </si>
  <si>
    <t>725841331</t>
  </si>
  <si>
    <t>Baterie sprchová podomítková kompletní</t>
  </si>
  <si>
    <t>1092101660</t>
  </si>
  <si>
    <t>118</t>
  </si>
  <si>
    <t>725860811</t>
  </si>
  <si>
    <t>Demontáž uzávěrů zápachu jednoduchých</t>
  </si>
  <si>
    <t>682872006</t>
  </si>
  <si>
    <t>119</t>
  </si>
  <si>
    <t>725861102</t>
  </si>
  <si>
    <t>Zápachová uzávěrka pro umyvadla DN 40</t>
  </si>
  <si>
    <t>-17531231</t>
  </si>
  <si>
    <t>120</t>
  </si>
  <si>
    <t>725862123</t>
  </si>
  <si>
    <t>Zápachová uzávěrka pro dvojdřezy s přípojkou pro pračku nebo myčku DN 40/50</t>
  </si>
  <si>
    <t>-378678562</t>
  </si>
  <si>
    <t>121</t>
  </si>
  <si>
    <t>998725201</t>
  </si>
  <si>
    <t>Přesun hmot procentní pro zařizovací předměty v objektech v do 6 m</t>
  </si>
  <si>
    <t>-553600007</t>
  </si>
  <si>
    <t>732</t>
  </si>
  <si>
    <t>Ústřední vytápění - strojovny</t>
  </si>
  <si>
    <t>122</t>
  </si>
  <si>
    <t>732229124</t>
  </si>
  <si>
    <t>Montáž výměníku tepla stavebnicového typ SVT DN 200/2,0 m 2,3m2 vodorovně 4 články</t>
  </si>
  <si>
    <t>753749019</t>
  </si>
  <si>
    <t>123</t>
  </si>
  <si>
    <t>48438R</t>
  </si>
  <si>
    <t>výměník</t>
  </si>
  <si>
    <t>-216039254</t>
  </si>
  <si>
    <t>124</t>
  </si>
  <si>
    <t>732421214</t>
  </si>
  <si>
    <t>Čerpadlo teplovodní mokroběžné závitové cirkulační DN 25 výtlak do 7,0 m průtok 8,0 m3/h pro TUV</t>
  </si>
  <si>
    <t>1604461673</t>
  </si>
  <si>
    <t>125</t>
  </si>
  <si>
    <t>998732201</t>
  </si>
  <si>
    <t>Přesun hmot procentní pro strojovny v objektech v do 6 m</t>
  </si>
  <si>
    <t>909041405</t>
  </si>
  <si>
    <t>733</t>
  </si>
  <si>
    <t>Ústřední vytápění - rozvodné potrubí</t>
  </si>
  <si>
    <t>126</t>
  </si>
  <si>
    <t>733110806</t>
  </si>
  <si>
    <t>Demontáž potrubí ocelového závitového do DN 32</t>
  </si>
  <si>
    <t>-1485553081</t>
  </si>
  <si>
    <t>127</t>
  </si>
  <si>
    <t>733223101</t>
  </si>
  <si>
    <t>Potrubí měděné tvrdé spojované měkkým pájením D 12x1</t>
  </si>
  <si>
    <t>1324244141</t>
  </si>
  <si>
    <t>128</t>
  </si>
  <si>
    <t>733223102</t>
  </si>
  <si>
    <t>Potrubí měděné tvrdé spojované měkkým pájením D 15x1</t>
  </si>
  <si>
    <t>-1027225580</t>
  </si>
  <si>
    <t>129</t>
  </si>
  <si>
    <t>733223103</t>
  </si>
  <si>
    <t>Potrubí měděné tvrdé spojované měkkým pájením D 18x1</t>
  </si>
  <si>
    <t>-717452337</t>
  </si>
  <si>
    <t>130</t>
  </si>
  <si>
    <t>733223104</t>
  </si>
  <si>
    <t>Potrubí měděné tvrdé spojované měkkým pájením D 22x1</t>
  </si>
  <si>
    <t>-2057806534</t>
  </si>
  <si>
    <t>131</t>
  </si>
  <si>
    <t>733291101</t>
  </si>
  <si>
    <t>Zkouška těsnosti potrubí měděné do D 35x1,5</t>
  </si>
  <si>
    <t>-1114159034</t>
  </si>
  <si>
    <t>132</t>
  </si>
  <si>
    <t>733811231</t>
  </si>
  <si>
    <t>Ochrana potrubí ústředního vytápění termoizolačními trubicemi z PE tl do 13 mm DN do 22 mm</t>
  </si>
  <si>
    <t>-1475641831</t>
  </si>
  <si>
    <t>133</t>
  </si>
  <si>
    <t>733890801</t>
  </si>
  <si>
    <t>Přemístění potrubí demontovaného vodorovně do 100 m v objektech výšky do 6 m</t>
  </si>
  <si>
    <t>-24539099</t>
  </si>
  <si>
    <t>134</t>
  </si>
  <si>
    <t>998733201</t>
  </si>
  <si>
    <t>Přesun hmot procentní pro rozvody potrubí v objektech v do 6 m</t>
  </si>
  <si>
    <t>-13172167</t>
  </si>
  <si>
    <t>734</t>
  </si>
  <si>
    <t>Ústřední vytápění - armatury</t>
  </si>
  <si>
    <t>135</t>
  </si>
  <si>
    <t>734221682</t>
  </si>
  <si>
    <t>Termostatická hlavice kapalinová PN 10 do 110°C otopných těles VK</t>
  </si>
  <si>
    <t>-785833747</t>
  </si>
  <si>
    <t>136</t>
  </si>
  <si>
    <t>734261402</t>
  </si>
  <si>
    <t>Armatura připojovací rohová G 1/2x18 PN 10 do 110°C radiátorů typu VK</t>
  </si>
  <si>
    <t>256520053</t>
  </si>
  <si>
    <t>137</t>
  </si>
  <si>
    <t>734261411</t>
  </si>
  <si>
    <t>Šroubení regulační radiátorové rohové G 3/8 bez vypouštění</t>
  </si>
  <si>
    <t>-1483860649</t>
  </si>
  <si>
    <t>138</t>
  </si>
  <si>
    <t>734291123</t>
  </si>
  <si>
    <t>Kohout plnící a vypouštěcí G 1/2 PN 10 do 90°C závitový</t>
  </si>
  <si>
    <t>1215738108</t>
  </si>
  <si>
    <t>139</t>
  </si>
  <si>
    <t>734292714</t>
  </si>
  <si>
    <t>Kohout kulový přímý G 3/4 PN 42 do 185°C vnitřní závit</t>
  </si>
  <si>
    <t>-852708204</t>
  </si>
  <si>
    <t>140</t>
  </si>
  <si>
    <t>734411103</t>
  </si>
  <si>
    <t>Teploměr technický s pevným stonkem a jímkou zadní připojení průměr 63 mm délky 100 mm</t>
  </si>
  <si>
    <t>1054016286</t>
  </si>
  <si>
    <t>141</t>
  </si>
  <si>
    <t>734421101</t>
  </si>
  <si>
    <t>Tlakoměr s pevným stonkem a zpětnou klapkou tlak 0-16 bar průměr 50 mm spodní připojení</t>
  </si>
  <si>
    <t>-1777022489</t>
  </si>
  <si>
    <t>142</t>
  </si>
  <si>
    <t>998734201</t>
  </si>
  <si>
    <t>Přesun hmot procentní pro armatury v objektech v do 6 m</t>
  </si>
  <si>
    <t>2085510991</t>
  </si>
  <si>
    <t>735</t>
  </si>
  <si>
    <t>Ústřední vytápění - otopná tělesa</t>
  </si>
  <si>
    <t>143</t>
  </si>
  <si>
    <t>735151831</t>
  </si>
  <si>
    <t>Demontáž otopného tělesa panelového třířadého délka do 1500 mm</t>
  </si>
  <si>
    <t>-614672721</t>
  </si>
  <si>
    <t>144</t>
  </si>
  <si>
    <t>735152671</t>
  </si>
  <si>
    <t>Otopné těleso panelové VK třídeskové 3 přídavné přestupní plochy výška/délka 600/400 mm výkon 962 W</t>
  </si>
  <si>
    <t>-446705629</t>
  </si>
  <si>
    <t>145</t>
  </si>
  <si>
    <t>735152672</t>
  </si>
  <si>
    <t>Otopné těleso panelové VK třídeskové 3 přídavné přestupní plochy výška/délka 600/500 mm výkon 1203 W</t>
  </si>
  <si>
    <t>-1877789941</t>
  </si>
  <si>
    <t>146</t>
  </si>
  <si>
    <t>735152674</t>
  </si>
  <si>
    <t>Otopné těleso panelové VK třídeskové 3 přídavné přestupní plochy výška/délka 600/700 mm výkon 1684 W</t>
  </si>
  <si>
    <t>-559762821</t>
  </si>
  <si>
    <t>147</t>
  </si>
  <si>
    <t>735152675</t>
  </si>
  <si>
    <t>Otopné těleso panelové VK třídeskové 3 přídavné přestupní plochy výška/délka 600/800 mm výkon 1925 W</t>
  </si>
  <si>
    <t>1659128319</t>
  </si>
  <si>
    <t>148</t>
  </si>
  <si>
    <t>735152676</t>
  </si>
  <si>
    <t>Otopné těleso panelové VK třídeskové 3 přídavné přestupní plochy výška/délka 600/900 mm výkon 2165 W</t>
  </si>
  <si>
    <t>794547569</t>
  </si>
  <si>
    <t>149</t>
  </si>
  <si>
    <t>735152677</t>
  </si>
  <si>
    <t>Otopné těleso panelové VK třídeskové 3 přídavné přestupní plochy výška/délka 600/1000mm výkon 2406 W</t>
  </si>
  <si>
    <t>1828009362</t>
  </si>
  <si>
    <t>150</t>
  </si>
  <si>
    <t>735152679</t>
  </si>
  <si>
    <t>Otopné těleso panelové VK třídeskové 3 přídavné přestupní plochy výška/délka 600/1200mm výkon 2887 W</t>
  </si>
  <si>
    <t>1978198920</t>
  </si>
  <si>
    <t>151</t>
  </si>
  <si>
    <t>735152681</t>
  </si>
  <si>
    <t>Otopné těleso panelové VK třídeskové 3 přídavné přestupní plochy výška/délka 600/1600mm výkon 3850 W</t>
  </si>
  <si>
    <t>824255397</t>
  </si>
  <si>
    <t>152</t>
  </si>
  <si>
    <t>735890801</t>
  </si>
  <si>
    <t>Přemístění demontovaného otopného tělesa vodorovně 100 m v objektech výšky do 6 m</t>
  </si>
  <si>
    <t>-954187810</t>
  </si>
  <si>
    <t>153</t>
  </si>
  <si>
    <t>998735201</t>
  </si>
  <si>
    <t>Přesun hmot procentní pro otopná tělesa v objektech v do 6 m</t>
  </si>
  <si>
    <t>-796716587</t>
  </si>
  <si>
    <t>741</t>
  </si>
  <si>
    <t>Elektroinstalace - silnoproud</t>
  </si>
  <si>
    <t>154</t>
  </si>
  <si>
    <t>741371820R</t>
  </si>
  <si>
    <t>Demontáž stávajících elektrorozvodů včetně svítidel a dalších prvků</t>
  </si>
  <si>
    <t>1359256405</t>
  </si>
  <si>
    <t>D3</t>
  </si>
  <si>
    <t>SVÍTIDLA  - ELEKTRO LUMEN</t>
  </si>
  <si>
    <t>155</t>
  </si>
  <si>
    <t>ESI</t>
  </si>
  <si>
    <t>ELBIT AREA 1C</t>
  </si>
  <si>
    <t>ks</t>
  </si>
  <si>
    <t>-355736944</t>
  </si>
  <si>
    <t>156</t>
  </si>
  <si>
    <t>ESI.1</t>
  </si>
  <si>
    <t>ELBIT ROAD PLUS 1CC</t>
  </si>
  <si>
    <t>-151760933</t>
  </si>
  <si>
    <t>157</t>
  </si>
  <si>
    <t>ESI.2</t>
  </si>
  <si>
    <t>TARA  3K0 840</t>
  </si>
  <si>
    <t>-643733413</t>
  </si>
  <si>
    <t>158</t>
  </si>
  <si>
    <t>ESI.3</t>
  </si>
  <si>
    <t>VARUNA G1 DMPP 2K3840</t>
  </si>
  <si>
    <t>1679503982</t>
  </si>
  <si>
    <t>159</t>
  </si>
  <si>
    <t>ESI.4</t>
  </si>
  <si>
    <t>VARUNA G1 DMPP 3K1840</t>
  </si>
  <si>
    <t>-179344309</t>
  </si>
  <si>
    <t>160</t>
  </si>
  <si>
    <t>ESI.5</t>
  </si>
  <si>
    <t>VARUNA G1 DMPP 4K2840</t>
  </si>
  <si>
    <t>450212737</t>
  </si>
  <si>
    <t>161</t>
  </si>
  <si>
    <t>ESI.6</t>
  </si>
  <si>
    <t>VARUNA G1 DMPP 5K3840</t>
  </si>
  <si>
    <t>1723982842</t>
  </si>
  <si>
    <t>162</t>
  </si>
  <si>
    <t>ESI.7</t>
  </si>
  <si>
    <t>VARUNA G1 DMPP 5K8840</t>
  </si>
  <si>
    <t>334635101</t>
  </si>
  <si>
    <t>163</t>
  </si>
  <si>
    <t>ESI.8</t>
  </si>
  <si>
    <t>ETAL ST C1 LED</t>
  </si>
  <si>
    <t>-904376097</t>
  </si>
  <si>
    <t>D4</t>
  </si>
  <si>
    <t>PŘÍSTROJE - typ podle požadavku arch. interiéru</t>
  </si>
  <si>
    <t>164</t>
  </si>
  <si>
    <t>ESI.9</t>
  </si>
  <si>
    <t>Vypínač jednopolový - kompletní</t>
  </si>
  <si>
    <t>-1681604664</t>
  </si>
  <si>
    <t>165</t>
  </si>
  <si>
    <t>ESI.10</t>
  </si>
  <si>
    <t>Schodišťový přepínač kompletní</t>
  </si>
  <si>
    <t>-2076266561</t>
  </si>
  <si>
    <t>166</t>
  </si>
  <si>
    <t>ESI.11</t>
  </si>
  <si>
    <t>Seriový přepínač kompletní</t>
  </si>
  <si>
    <t>1304135977</t>
  </si>
  <si>
    <t>167</t>
  </si>
  <si>
    <t>ESI.12</t>
  </si>
  <si>
    <t>Křížový přepínač  kompletní</t>
  </si>
  <si>
    <t>-617000477</t>
  </si>
  <si>
    <t>168</t>
  </si>
  <si>
    <t>ESI.13</t>
  </si>
  <si>
    <t>Pohybové čidlo</t>
  </si>
  <si>
    <t>-1525843969</t>
  </si>
  <si>
    <t>169</t>
  </si>
  <si>
    <t>ESI.14</t>
  </si>
  <si>
    <t>Zásuvka 230V</t>
  </si>
  <si>
    <t>-211220830</t>
  </si>
  <si>
    <t>170</t>
  </si>
  <si>
    <t>ESI.15</t>
  </si>
  <si>
    <t>Zásuvka 230V do splečného rámečku</t>
  </si>
  <si>
    <t>1031492549</t>
  </si>
  <si>
    <t>171</t>
  </si>
  <si>
    <t>ESI.16</t>
  </si>
  <si>
    <t>Zásuvka 400V/ 16A</t>
  </si>
  <si>
    <t>1635415080</t>
  </si>
  <si>
    <t>172</t>
  </si>
  <si>
    <t>ESI.17</t>
  </si>
  <si>
    <t>Dvojrámeček vč. dvojkrabice</t>
  </si>
  <si>
    <t>1506069092</t>
  </si>
  <si>
    <t>173</t>
  </si>
  <si>
    <t>ESI.18</t>
  </si>
  <si>
    <t>Čtyřrámeček vč. Krabice společná i pro slaboproud</t>
  </si>
  <si>
    <t>-1718541511</t>
  </si>
  <si>
    <t>D5</t>
  </si>
  <si>
    <t>KABELY</t>
  </si>
  <si>
    <t>174</t>
  </si>
  <si>
    <t>ESI.19</t>
  </si>
  <si>
    <t>CYKY 5Jx16</t>
  </si>
  <si>
    <t>1498543674</t>
  </si>
  <si>
    <t>175</t>
  </si>
  <si>
    <t>ESI.20</t>
  </si>
  <si>
    <t>CYKY 5Jx4</t>
  </si>
  <si>
    <t>1467803250</t>
  </si>
  <si>
    <t>176</t>
  </si>
  <si>
    <t>ESI.21</t>
  </si>
  <si>
    <t>CYKY 5Jx6</t>
  </si>
  <si>
    <t>518935863</t>
  </si>
  <si>
    <t>177</t>
  </si>
  <si>
    <t>ESI.22</t>
  </si>
  <si>
    <t>CYKY 5Jx2,5</t>
  </si>
  <si>
    <t>-718733253</t>
  </si>
  <si>
    <t>178</t>
  </si>
  <si>
    <t>ESI.23</t>
  </si>
  <si>
    <t>CYKY 3Jx2,5</t>
  </si>
  <si>
    <t>1542542632</t>
  </si>
  <si>
    <t>179</t>
  </si>
  <si>
    <t>ESI.24</t>
  </si>
  <si>
    <t>CYKY 3Jx1,5</t>
  </si>
  <si>
    <t>-144316367</t>
  </si>
  <si>
    <t>180</t>
  </si>
  <si>
    <t>ESI.25</t>
  </si>
  <si>
    <t>CYKY 2Ox1,5</t>
  </si>
  <si>
    <t>-1837532671</t>
  </si>
  <si>
    <t>181</t>
  </si>
  <si>
    <t>ESI.26</t>
  </si>
  <si>
    <t>CY6</t>
  </si>
  <si>
    <t>-1439515058</t>
  </si>
  <si>
    <t>182</t>
  </si>
  <si>
    <t>ESI.27</t>
  </si>
  <si>
    <t>CY16</t>
  </si>
  <si>
    <t>1650165063</t>
  </si>
  <si>
    <t>D6</t>
  </si>
  <si>
    <t>HROMOSVOD A UZEMNĚNÍ</t>
  </si>
  <si>
    <t>183</t>
  </si>
  <si>
    <t>ESI.28</t>
  </si>
  <si>
    <t>Uzemnění  stávající - revize</t>
  </si>
  <si>
    <t>kpl.</t>
  </si>
  <si>
    <t>795476496</t>
  </si>
  <si>
    <t>184</t>
  </si>
  <si>
    <t>ESI.29</t>
  </si>
  <si>
    <t>Hromosvod stávající - revize</t>
  </si>
  <si>
    <t>-961907835</t>
  </si>
  <si>
    <t>185</t>
  </si>
  <si>
    <t>ESI.30</t>
  </si>
  <si>
    <t>Rozváděč RH v.č. E-03</t>
  </si>
  <si>
    <t>-1038421820</t>
  </si>
  <si>
    <t>186</t>
  </si>
  <si>
    <t>ESI.31</t>
  </si>
  <si>
    <t>Předávací dokumenty</t>
  </si>
  <si>
    <t>1398173873</t>
  </si>
  <si>
    <t>187</t>
  </si>
  <si>
    <t>ESI.32</t>
  </si>
  <si>
    <t>Revize</t>
  </si>
  <si>
    <t>-1827902936</t>
  </si>
  <si>
    <t>188</t>
  </si>
  <si>
    <t>ESI.33</t>
  </si>
  <si>
    <t>Zaškolení</t>
  </si>
  <si>
    <t>1598059463</t>
  </si>
  <si>
    <t>189</t>
  </si>
  <si>
    <t>ESI.34</t>
  </si>
  <si>
    <t>Dokumentace provedení</t>
  </si>
  <si>
    <t>1176225232</t>
  </si>
  <si>
    <t>190</t>
  </si>
  <si>
    <t>ESI.35</t>
  </si>
  <si>
    <t>Podružný montážní materiál</t>
  </si>
  <si>
    <t>-1462411265</t>
  </si>
  <si>
    <t>742</t>
  </si>
  <si>
    <t>Elektroinstalace - slaboproud</t>
  </si>
  <si>
    <t>D10</t>
  </si>
  <si>
    <t>Autonomní detektor EPS</t>
  </si>
  <si>
    <t>191</t>
  </si>
  <si>
    <t>Pol6</t>
  </si>
  <si>
    <t>kouřový hlásič Argus Basic, MTN547020</t>
  </si>
  <si>
    <t>-1615722525</t>
  </si>
  <si>
    <t>192</t>
  </si>
  <si>
    <t>Pol7</t>
  </si>
  <si>
    <t>montáž</t>
  </si>
  <si>
    <t>800035116</t>
  </si>
  <si>
    <t>D11</t>
  </si>
  <si>
    <t>Elektronická zabezpečovací signalizace - EZS</t>
  </si>
  <si>
    <t>193</t>
  </si>
  <si>
    <t>Pol8</t>
  </si>
  <si>
    <t>samostatná PD s cenovou nabídkou</t>
  </si>
  <si>
    <t>-883918555</t>
  </si>
  <si>
    <t>D12</t>
  </si>
  <si>
    <t>Domácí  video telefon - DVT</t>
  </si>
  <si>
    <t>194</t>
  </si>
  <si>
    <t>303593284</t>
  </si>
  <si>
    <t>195</t>
  </si>
  <si>
    <t>-263066441</t>
  </si>
  <si>
    <t>196</t>
  </si>
  <si>
    <t>-744520241</t>
  </si>
  <si>
    <t>197</t>
  </si>
  <si>
    <t>-2091416941</t>
  </si>
  <si>
    <t>198</t>
  </si>
  <si>
    <t>-926319746</t>
  </si>
  <si>
    <t>199</t>
  </si>
  <si>
    <t>28849219</t>
  </si>
  <si>
    <t>D8</t>
  </si>
  <si>
    <t>Datové rozvody</t>
  </si>
  <si>
    <t>200</t>
  </si>
  <si>
    <t>Pol1</t>
  </si>
  <si>
    <t>datová zásuvka dvojnásobná s RJ45, GIRA F100</t>
  </si>
  <si>
    <t>-1517809395</t>
  </si>
  <si>
    <t>Poznámka k položce:_x000D_
krabice pro přístroj -viz silnoproud</t>
  </si>
  <si>
    <t>201</t>
  </si>
  <si>
    <t>Pol2</t>
  </si>
  <si>
    <t>konektor RJ45 lisovací</t>
  </si>
  <si>
    <t>-1551012043</t>
  </si>
  <si>
    <t>202</t>
  </si>
  <si>
    <t>Pol3</t>
  </si>
  <si>
    <t>kabel UTP Cat6e</t>
  </si>
  <si>
    <t>-341640707</t>
  </si>
  <si>
    <t>203</t>
  </si>
  <si>
    <t>Pol4</t>
  </si>
  <si>
    <t>elektroinstalační trubka MONOFLEX 1416</t>
  </si>
  <si>
    <t>-645462558</t>
  </si>
  <si>
    <t>D9</t>
  </si>
  <si>
    <t>Společná televizní anténa - STA - stávající</t>
  </si>
  <si>
    <t>204</t>
  </si>
  <si>
    <t>Pol5</t>
  </si>
  <si>
    <t>revize stávajícího zařízení</t>
  </si>
  <si>
    <t>2099947550</t>
  </si>
  <si>
    <t>751</t>
  </si>
  <si>
    <t>Vzduchotechnika</t>
  </si>
  <si>
    <t>205</t>
  </si>
  <si>
    <t>751111213</t>
  </si>
  <si>
    <t>Mtž vent ax ntl střešního základního D do 500 mm</t>
  </si>
  <si>
    <t>-404057036</t>
  </si>
  <si>
    <t>206</t>
  </si>
  <si>
    <t>42914314</t>
  </si>
  <si>
    <t>ventilátor radiální s vnějším rotorem skříň z Pz plechu průtok 500m3/h 155W IP44</t>
  </si>
  <si>
    <t>-1803734917</t>
  </si>
  <si>
    <t>207</t>
  </si>
  <si>
    <t>42981024</t>
  </si>
  <si>
    <t>trouba VZT kruhová spirálně vinutá Pz tl 0,6mm D 500mm</t>
  </si>
  <si>
    <t>673295959</t>
  </si>
  <si>
    <t>763</t>
  </si>
  <si>
    <t>Konstrukce suché výstavby</t>
  </si>
  <si>
    <t>208</t>
  </si>
  <si>
    <t>763411215R</t>
  </si>
  <si>
    <t>Dělící přepážky k WC, kompaktní desky tl 10 mm</t>
  </si>
  <si>
    <t>-687486197</t>
  </si>
  <si>
    <t>Poznámka k položce:_x000D_
Včetně stavitelných nožek - 18 ks</t>
  </si>
  <si>
    <t>Místnost 1.06 - 5 ks</t>
  </si>
  <si>
    <t>0,500*1,200*5</t>
  </si>
  <si>
    <t>Místnost 2.04 - 4 ks</t>
  </si>
  <si>
    <t>0,500*1,200*4</t>
  </si>
  <si>
    <t>766</t>
  </si>
  <si>
    <t>Konstrukce truhlářské</t>
  </si>
  <si>
    <t>209</t>
  </si>
  <si>
    <t>766660001</t>
  </si>
  <si>
    <t>Montáž dveřních křídel otvíravých jednokřídlových š do 0,8 m do ocelové zárubně</t>
  </si>
  <si>
    <t>1646812744</t>
  </si>
  <si>
    <t>210</t>
  </si>
  <si>
    <t>61160325</t>
  </si>
  <si>
    <t>dveře dřevěné vnitřní hladké plné 1křídlé standard vč. mřížky Al 600-700x1970mm</t>
  </si>
  <si>
    <t>1488424449</t>
  </si>
  <si>
    <t>211</t>
  </si>
  <si>
    <t>766660381R00</t>
  </si>
  <si>
    <t>Montáž shrnovacích dveří jednokřídlových</t>
  </si>
  <si>
    <t>234101098</t>
  </si>
  <si>
    <t>212</t>
  </si>
  <si>
    <t>55329031.1</t>
  </si>
  <si>
    <t>stěna a dveře shrnovací 1 křídlo 60 cm</t>
  </si>
  <si>
    <t>-2113588344</t>
  </si>
  <si>
    <t>213</t>
  </si>
  <si>
    <t>998766201</t>
  </si>
  <si>
    <t>Přesun hmot procentní pro konstrukce truhlářské v objektech v do 6 m</t>
  </si>
  <si>
    <t>-582068670</t>
  </si>
  <si>
    <t>771</t>
  </si>
  <si>
    <t>Podlahy z dlaždic</t>
  </si>
  <si>
    <t>214</t>
  </si>
  <si>
    <t>771111011</t>
  </si>
  <si>
    <t>Vysátí podkladu před pokládkou dlažby</t>
  </si>
  <si>
    <t>1703859765</t>
  </si>
  <si>
    <t>(2,150*5,100)+(0,050*1,200)</t>
  </si>
  <si>
    <t>-(0,100*1,200*2)</t>
  </si>
  <si>
    <t>0,350*1,200</t>
  </si>
  <si>
    <t>(2,130*4,800)+(0,350*1,200)</t>
  </si>
  <si>
    <t>-((1,300+1,000+0,370)*0,100)</t>
  </si>
  <si>
    <t>-(2,100*0,100)</t>
  </si>
  <si>
    <t>215</t>
  </si>
  <si>
    <t>771121011</t>
  </si>
  <si>
    <t>Nátěr penetrační na podlahu</t>
  </si>
  <si>
    <t>498842468</t>
  </si>
  <si>
    <t>216</t>
  </si>
  <si>
    <t>771151011</t>
  </si>
  <si>
    <t>Samonivelační stěrka podlah pevnosti 20 MPa tl 3 mm</t>
  </si>
  <si>
    <t>1605932097</t>
  </si>
  <si>
    <t>217</t>
  </si>
  <si>
    <t>771571810</t>
  </si>
  <si>
    <t>Demontáž podlah z dlaždic keramických kladených do malty</t>
  </si>
  <si>
    <t>1428627803</t>
  </si>
  <si>
    <t>2,150*5,100+(0,050*1,200)</t>
  </si>
  <si>
    <t>2,130*4,800+(0,350*1,200)-(0,100*1,850)</t>
  </si>
  <si>
    <t>218</t>
  </si>
  <si>
    <t>771574263</t>
  </si>
  <si>
    <t>Montáž podlah keramických pro mechanické zatížení protiskluzných lepených flexibilním lepidlem do 12 ks/m2</t>
  </si>
  <si>
    <t>1779786465</t>
  </si>
  <si>
    <t>219</t>
  </si>
  <si>
    <t>59761409</t>
  </si>
  <si>
    <t>dlažba keramická slinutá protiskluzná do interiéru i exteriéru pro vysoké mechanické namáhání přes 9 do 12 ks/m2</t>
  </si>
  <si>
    <t>1435473552</t>
  </si>
  <si>
    <t>37,116*1,1 'Přepočtené koeficientem množství</t>
  </si>
  <si>
    <t>220</t>
  </si>
  <si>
    <t>771577114</t>
  </si>
  <si>
    <t>Příplatek k montáži podlah keramických lepených flexibilním lepidlem za spárování tmelem dvousložkovým</t>
  </si>
  <si>
    <t>-656874586</t>
  </si>
  <si>
    <t>221</t>
  </si>
  <si>
    <t>771591112</t>
  </si>
  <si>
    <t>Izolace pod dlažbu nátěrem nebo stěrkou ve dvou vrstvách</t>
  </si>
  <si>
    <t>-1620669664</t>
  </si>
  <si>
    <t>222</t>
  </si>
  <si>
    <t>771591115</t>
  </si>
  <si>
    <t>Podlahy spárování silikonem</t>
  </si>
  <si>
    <t>1109596091</t>
  </si>
  <si>
    <t>Styk podlaha - stěna</t>
  </si>
  <si>
    <t>5,100+1,350+0,050+0,050+3,250+0,800+0,100+0,800+0,800+0,800+0,100+0,800+0,850+2,150</t>
  </si>
  <si>
    <t>4,800+3,280+4,800+2,080+0,350+0,350</t>
  </si>
  <si>
    <t>4,800+0,050+0,350+0,200+0,200+0,350+0,880+2,800+1,100+1,300+1,030</t>
  </si>
  <si>
    <t>1,000+0,900+0,370+0,100+0,370+0,900+1,000+1,200+0,100+0,100</t>
  </si>
  <si>
    <t>2,100+0,100+2,100</t>
  </si>
  <si>
    <t>223</t>
  </si>
  <si>
    <t>998771201</t>
  </si>
  <si>
    <t>Přesun hmot procentní pro podlahy z dlaždic v objektech v do 6 m</t>
  </si>
  <si>
    <t>64559976</t>
  </si>
  <si>
    <t>781</t>
  </si>
  <si>
    <t>Dokončovací práce - obklady</t>
  </si>
  <si>
    <t>224</t>
  </si>
  <si>
    <t>781121011</t>
  </si>
  <si>
    <t>Nátěr penetrační na stěnu</t>
  </si>
  <si>
    <t>-1626423158</t>
  </si>
  <si>
    <t>0,150*1,000</t>
  </si>
  <si>
    <t>"příčky sprchového koutu</t>
  </si>
  <si>
    <t>1,200*0,100*2</t>
  </si>
  <si>
    <t>(4,800+3,280+4,800+3,280+0,350+0,350)*1,800</t>
  </si>
  <si>
    <t>0,150*(1,000+1,000+1,400)</t>
  </si>
  <si>
    <t>-(0,800*1,800*2)</t>
  </si>
  <si>
    <t>-(1,200*1,000)</t>
  </si>
  <si>
    <t>(4,800+0,050+0,350+0,200+0,200+0,350+0,880+2,800+1,100+2,000+1,030)*1,800</t>
  </si>
  <si>
    <t>(1,000+0,900+0,370+0,100+0,370+0,900+1,000+1,900)*1,800</t>
  </si>
  <si>
    <t>-(0,700*1,800*2)</t>
  </si>
  <si>
    <t>225</t>
  </si>
  <si>
    <t>781131112</t>
  </si>
  <si>
    <t>Izolace pod obklad nátěrem nebo stěrkou ve dvou vrstvách</t>
  </si>
  <si>
    <t>240936654</t>
  </si>
  <si>
    <t>226</t>
  </si>
  <si>
    <t>781471810</t>
  </si>
  <si>
    <t>Demontáž obkladů z obkladaček keramických kladených do malty</t>
  </si>
  <si>
    <t>1316157250</t>
  </si>
  <si>
    <t>0,150*(0,700+0,700+1,400)</t>
  </si>
  <si>
    <t>-(1,200*0,700)</t>
  </si>
  <si>
    <t>(3,950+1,000+0,100+1,000+0,850+1,000+1,030+4,800+2,130+0,350+0,350)*1,800</t>
  </si>
  <si>
    <t>227</t>
  </si>
  <si>
    <t>781474114</t>
  </si>
  <si>
    <t>Montáž obkladů vnitřních keramických hladkých do 22 ks/m2 lepených flexibilním lepidlem</t>
  </si>
  <si>
    <t>-1203532000</t>
  </si>
  <si>
    <t>228</t>
  </si>
  <si>
    <t>59761040</t>
  </si>
  <si>
    <t>obklad keramický hladký přes 19 do 22ks/m2</t>
  </si>
  <si>
    <t>-786173170</t>
  </si>
  <si>
    <t>92,176*1,1 'Přepočtené koeficientem množství</t>
  </si>
  <si>
    <t>229</t>
  </si>
  <si>
    <t>781477114</t>
  </si>
  <si>
    <t>Příplatek k montáži obkladů vnitřních keramických hladkých za spárování tmelem dvousložkovým</t>
  </si>
  <si>
    <t>-769722128</t>
  </si>
  <si>
    <t>230</t>
  </si>
  <si>
    <t>781494111</t>
  </si>
  <si>
    <t>Plastové profily rohové lepené flexibilním lepidlem</t>
  </si>
  <si>
    <t>-802187209</t>
  </si>
  <si>
    <t>1,800*2</t>
  </si>
  <si>
    <t>1,200*4</t>
  </si>
  <si>
    <t>0,800*4</t>
  </si>
  <si>
    <t>0,100*2</t>
  </si>
  <si>
    <t>1,000*3</t>
  </si>
  <si>
    <t>1,000*2</t>
  </si>
  <si>
    <t>1,400</t>
  </si>
  <si>
    <t>1,800*4</t>
  </si>
  <si>
    <t>2,100*2</t>
  </si>
  <si>
    <t>1,500*2</t>
  </si>
  <si>
    <t>0,100*3</t>
  </si>
  <si>
    <t>0,600</t>
  </si>
  <si>
    <t>231</t>
  </si>
  <si>
    <t>781494511</t>
  </si>
  <si>
    <t>Plastové profily ukončovací lepené flexibilním lepidlem</t>
  </si>
  <si>
    <t>-79337046</t>
  </si>
  <si>
    <t>5,100+1,350+0,050+0,050+5,100+1,150+0,150+0,150</t>
  </si>
  <si>
    <t>4,800+1,880+0,150+0,150+4,000+2,080+0,350+0,350</t>
  </si>
  <si>
    <t>4,800+0,050+0,350+0,200+0,200+0,350+0,880+2,800+1,100+1,300+0,150+0,150</t>
  </si>
  <si>
    <t>1,000+0,900+0,370+0,100+0,370+0,900+1,000+1,200</t>
  </si>
  <si>
    <t>232</t>
  </si>
  <si>
    <t>781495115</t>
  </si>
  <si>
    <t>Spárování vnitřních obkladů silikonem</t>
  </si>
  <si>
    <t>1939885875</t>
  </si>
  <si>
    <t>Spárování koutů stěn</t>
  </si>
  <si>
    <t>1,800*6</t>
  </si>
  <si>
    <t>0,150*2</t>
  </si>
  <si>
    <t>1,800*13</t>
  </si>
  <si>
    <t>1,200</t>
  </si>
  <si>
    <t>233</t>
  </si>
  <si>
    <t>998781201</t>
  </si>
  <si>
    <t>Přesun hmot procentní pro obklady keramické v objektech v do 6 m</t>
  </si>
  <si>
    <t>-2087353831</t>
  </si>
  <si>
    <t>784</t>
  </si>
  <si>
    <t>Dokončovací práce - malby a tapety</t>
  </si>
  <si>
    <t>234</t>
  </si>
  <si>
    <t>784121001</t>
  </si>
  <si>
    <t>Oškrabání malby v mísnostech výšky do 3,80 m</t>
  </si>
  <si>
    <t>496009889</t>
  </si>
  <si>
    <t>1,700*4*3,350</t>
  </si>
  <si>
    <t>(0,250*1,700*2)+(0,250*3,350*2*2)</t>
  </si>
  <si>
    <t>-(1,400*2,800)</t>
  </si>
  <si>
    <t>-((1,550*2,900)+0,230)</t>
  </si>
  <si>
    <t>(2,650+2,200+0,300+0,150+1,600)*3,350</t>
  </si>
  <si>
    <t>0,350*(1,350+3,250+3,250)</t>
  </si>
  <si>
    <t>0,150*(1,600+1,730+1,600)</t>
  </si>
  <si>
    <t>-(1,350*3,250)</t>
  </si>
  <si>
    <t>-((1,000*1,600)+0,390)</t>
  </si>
  <si>
    <t>(3,275+4,575)*2*3,350</t>
  </si>
  <si>
    <t>0,350*(2,300+1,200+2,300)</t>
  </si>
  <si>
    <t>0,150*(2,400+2,000+2,400)</t>
  </si>
  <si>
    <t>-(0,800*1,970)</t>
  </si>
  <si>
    <t>-((1,800*2,000)+0,180)</t>
  </si>
  <si>
    <t>(1,200+0,450+6,600+5,025+7,800+4,575)*3,350</t>
  </si>
  <si>
    <t>(0,350+2,830+0,350)*3,200</t>
  </si>
  <si>
    <t>0,500*(2,850+1,800+2,850)</t>
  </si>
  <si>
    <t>(1,850+0,500+4,350+0,500+0,200+0,200+1,550+5,225)*3,350</t>
  </si>
  <si>
    <t>(1,600+2,500+3,800+1,500+2,350+0,300+0,300+0,300)*3,350</t>
  </si>
  <si>
    <t>(0,315*(2,500+1,571+2,500))*2</t>
  </si>
  <si>
    <t>0,500*(3,100+4,400+3,100)</t>
  </si>
  <si>
    <t>0,100*(2,300+3,100+2,300)</t>
  </si>
  <si>
    <t>0,100*(2,300+0,600+2,300)*6</t>
  </si>
  <si>
    <t>0,100*(2,300+1,800+2,300)</t>
  </si>
  <si>
    <t>0,150*(2,300+1,100+2,300)</t>
  </si>
  <si>
    <t>-(0,600*2,200*6)</t>
  </si>
  <si>
    <t>-(1,800*2,200)</t>
  </si>
  <si>
    <t>-((1,000*2,200)+0,150)</t>
  </si>
  <si>
    <t>-(4,400*3,100)</t>
  </si>
  <si>
    <t>-(3,100*2,200)</t>
  </si>
  <si>
    <t>-((2,500*1,100)+0,470)*2</t>
  </si>
  <si>
    <t>-(1,800*2,850)</t>
  </si>
  <si>
    <t>(5,000+4,600)*2*3,350</t>
  </si>
  <si>
    <t>0,150*(2,300+2,100+2,300)</t>
  </si>
  <si>
    <t>-((2,000*2,000)+0,200)</t>
  </si>
  <si>
    <t>(5,100+2,150)*2*1,550</t>
  </si>
  <si>
    <t>0,050*(0,500+1,200+0,500)</t>
  </si>
  <si>
    <t>0,150*(1,300+1,000+1,300)</t>
  </si>
  <si>
    <t>-(0,200*0,800)</t>
  </si>
  <si>
    <t>-((0,800*0,800)+0,250)</t>
  </si>
  <si>
    <t>(4,800+3,280)*2*1,850</t>
  </si>
  <si>
    <t>0,350*(0,800+1,200+0,800)</t>
  </si>
  <si>
    <t>0,150*(1,600+1,300+1,600)</t>
  </si>
  <si>
    <t>-(0,800*0,500)*2</t>
  </si>
  <si>
    <t>-((1,300*1,200)+0,120)</t>
  </si>
  <si>
    <t>(2,800+0,950)*2*1,900</t>
  </si>
  <si>
    <t>0,550*(0,900+0,950)*2</t>
  </si>
  <si>
    <t>0,150*(1,900+0,900+1,900)</t>
  </si>
  <si>
    <t>0,150*(0,800+1,350+1,350)</t>
  </si>
  <si>
    <t>0,150*(1,950+0,900+1,950)</t>
  </si>
  <si>
    <t>-(0,600*1,100)</t>
  </si>
  <si>
    <t>-(0,700*1,500)</t>
  </si>
  <si>
    <t>(2,800+1,000+1,000+1,625)*2,150</t>
  </si>
  <si>
    <t>((2,200+2,000)/2)*0,575*2</t>
  </si>
  <si>
    <t>1,175*2,200</t>
  </si>
  <si>
    <t>0,150*(1,100+0,700+1,700)</t>
  </si>
  <si>
    <t>-(0,500*1,000)</t>
  </si>
  <si>
    <t>(1,600+5,580)*2*3,350</t>
  </si>
  <si>
    <t>-(0,800*1,970*5)</t>
  </si>
  <si>
    <t>(4,625+0,450+4,825+5,025+9,450+4,575)*3,020</t>
  </si>
  <si>
    <t>0,300*(2,200+1,200+2,200)</t>
  </si>
  <si>
    <t>0,350*(2,200+1,200+2,200)</t>
  </si>
  <si>
    <t>(0,150*(2,050+1,000+2,050))*4</t>
  </si>
  <si>
    <t>-(0,800*1,970*2)</t>
  </si>
  <si>
    <t>-(0,800*1,900*4)</t>
  </si>
  <si>
    <t>(5,025+0,900+0,500+0,900+0,950+0,950+0,950+0,900+0,500+0,500+0,850+0,500+0,900+2,000+0,900+2,000)*2,700</t>
  </si>
  <si>
    <t>0,100*(2,700+2,700+2,000)</t>
  </si>
  <si>
    <t>0,100*(2,500+0,600+2,500)*5</t>
  </si>
  <si>
    <t>-(2,000*1,400)</t>
  </si>
  <si>
    <t>-(0,500*1,400*5)</t>
  </si>
  <si>
    <t>(4,600+5,000+4,750+1,900+3,300+4,800+1,150+0,350+2,300+1,800)*3,020</t>
  </si>
  <si>
    <t>(0,150*(2,050+1,000+2,050))*3</t>
  </si>
  <si>
    <t>0,150*(2,050+1,200+2,050)</t>
  </si>
  <si>
    <t>0,050*(2,200+1,100+2,200)</t>
  </si>
  <si>
    <t>-(1,900*0,800*3)</t>
  </si>
  <si>
    <t>-(1,900*1,000)</t>
  </si>
  <si>
    <t>(2,130+4,800+1,030+2,000+1,100+2,800)*1,220</t>
  </si>
  <si>
    <t>0,150*(1,050+1,000+1,050)</t>
  </si>
  <si>
    <t>0,350*(0,400+1,200+0,400)</t>
  </si>
  <si>
    <t>-(0,800*0,200)</t>
  </si>
  <si>
    <t>-(0,800*0,900)</t>
  </si>
  <si>
    <t>(8,680+1,600+7,880+0,600+2,200)*3,020</t>
  </si>
  <si>
    <t>0,150*(1,500+1,100+1,500)</t>
  </si>
  <si>
    <t>-(0,800*1,970*3)</t>
  </si>
  <si>
    <t>-((0,900*1,300)+0,068)</t>
  </si>
  <si>
    <t>(1,600+0,950)*2*1,450</t>
  </si>
  <si>
    <t>0,100*(0,600+1,000+0,600)</t>
  </si>
  <si>
    <t>0,150*(1,500+0,700+1,500)</t>
  </si>
  <si>
    <t>-(0,600*0,500)</t>
  </si>
  <si>
    <t>-(0,500*1,200)</t>
  </si>
  <si>
    <t>235</t>
  </si>
  <si>
    <t>784121007</t>
  </si>
  <si>
    <t>Oškrabání malby na schodišti o výšce podlaží do 3,80 m</t>
  </si>
  <si>
    <t>413259973</t>
  </si>
  <si>
    <t>((3,350+2,300)/2)*1,850</t>
  </si>
  <si>
    <t>2,300*1,300</t>
  </si>
  <si>
    <t>((5,500+7,100)/2)*2,800</t>
  </si>
  <si>
    <t>((9,000+7,000)/2)*2,800</t>
  </si>
  <si>
    <t>((7,000+5,900)/2)*1,000</t>
  </si>
  <si>
    <t>5,900*2,800</t>
  </si>
  <si>
    <t>3,100*1,300*3</t>
  </si>
  <si>
    <t>(2,800+1,700)*2,800</t>
  </si>
  <si>
    <t>0,150*(2,900+2,000+1,900)</t>
  </si>
  <si>
    <t>0,200*(2,000+2,000)</t>
  </si>
  <si>
    <t>-(0,600*1,970)*2</t>
  </si>
  <si>
    <t>-((((1,900+1,000)/2)*1,800)+1,270)</t>
  </si>
  <si>
    <t>236</t>
  </si>
  <si>
    <t>784161501</t>
  </si>
  <si>
    <t>Celoplošné vyhlazení podkladu disperzní stěrkou v místnostech výšky do 3,80 m</t>
  </si>
  <si>
    <t>-247928668</t>
  </si>
  <si>
    <t>1,700*4*3,100</t>
  </si>
  <si>
    <t>(0,250*1,700*2)+(0,250*3,100*2*2)</t>
  </si>
  <si>
    <t>(2,650+2,200+0,300+0,150+1,600)*3,100</t>
  </si>
  <si>
    <t>0,350*(1,350+3,100+3,100)</t>
  </si>
  <si>
    <t>-(1,350*3,100)</t>
  </si>
  <si>
    <t>(3,275+4,575)*2*3,100</t>
  </si>
  <si>
    <t>(1,200+0,450+6,600+5,025+7,800+4,575)*3,100</t>
  </si>
  <si>
    <t>(0,350+2,830+0,350)*3,100</t>
  </si>
  <si>
    <t>(1,850+0,500+4,350+0,500+0,200+0,200+1,550+5,225)*3,100</t>
  </si>
  <si>
    <t>(1,600+2,500+3,800+1,500+2,350+0,300+0,300+0,300)*3,100</t>
  </si>
  <si>
    <t>-(4,400*3,100)*2</t>
  </si>
  <si>
    <t>(5,000+4,600)*2*3,100</t>
  </si>
  <si>
    <t>(5,100+2,150)*2*1,300</t>
  </si>
  <si>
    <t>(4,800+3,280)*2*1,300</t>
  </si>
  <si>
    <t>0,350*(0,500+1,200+0,500)</t>
  </si>
  <si>
    <t>0,150*(1,300+1,400+1,300)</t>
  </si>
  <si>
    <t>-(0,800*0,200)*2</t>
  </si>
  <si>
    <t>-((1,000*1,200)+0,120)</t>
  </si>
  <si>
    <t>(1,600+5,580)*2*3,100</t>
  </si>
  <si>
    <t>(4,625+0,450+4,825+5,025+9,450+4,575)*2,900</t>
  </si>
  <si>
    <t>(5,025+0,900+0,500+0,900+0,950+0,950+0,950+0,900+0,500+0,500+0,850+0,500+0,900+2,000+0,900+2,000)*2,600</t>
  </si>
  <si>
    <t>0,100*(2,600+2,600+2,000)</t>
  </si>
  <si>
    <t>(4,600+5,000+4,750+1,900+3,300+4,800+1,150+0,350+2,300+1,800)*2,900</t>
  </si>
  <si>
    <t>(2,130+4,800+1,030+2,000+1,100+2,800)*1,100</t>
  </si>
  <si>
    <t>(8,680+1,600+7,880+0,600+2,200)*2,900</t>
  </si>
  <si>
    <t>(1,600+0,950)*2*1,250</t>
  </si>
  <si>
    <t>237</t>
  </si>
  <si>
    <t>784161507</t>
  </si>
  <si>
    <t>Celoplošné vyhlazení podkladu disperzní stěrkou na schodišti o výšce podlaží do 3,80 m</t>
  </si>
  <si>
    <t>662953393</t>
  </si>
  <si>
    <t>238</t>
  </si>
  <si>
    <t>784171101</t>
  </si>
  <si>
    <t>Zakrytí vnitřních podlah včetně pozdějšího odkrytí</t>
  </si>
  <si>
    <t>769410107</t>
  </si>
  <si>
    <t>239</t>
  </si>
  <si>
    <t>58124844</t>
  </si>
  <si>
    <t>fólie pro malířské potřeby zakrývací tl 25µ 4x5m</t>
  </si>
  <si>
    <t>608139586</t>
  </si>
  <si>
    <t>299,651*1,05 'Přepočtené koeficientem množství</t>
  </si>
  <si>
    <t>240</t>
  </si>
  <si>
    <t>784171111</t>
  </si>
  <si>
    <t>Zakrytí vnitřních ploch stěn v místnostech výšky do 3,80 m</t>
  </si>
  <si>
    <t>-1116770764</t>
  </si>
  <si>
    <t>Poznámka k položce:_x000D_
např. stěn, oken, dveří v místnostech výšky do 3,80</t>
  </si>
  <si>
    <t>1,400*2,800</t>
  </si>
  <si>
    <t>(1,550*2,900)+0,230</t>
  </si>
  <si>
    <t>1,350*3,100</t>
  </si>
  <si>
    <t>(1,000*1,600)+0,390</t>
  </si>
  <si>
    <t>0,800*1,970</t>
  </si>
  <si>
    <t>(1,800*2,000)+0,180</t>
  </si>
  <si>
    <t>0,600*2,200*6</t>
  </si>
  <si>
    <t>1,800*2,200</t>
  </si>
  <si>
    <t>3,100*2,200</t>
  </si>
  <si>
    <t>(2,000*2,000)+0,200</t>
  </si>
  <si>
    <t>(5,100+2,150+5,100+2,150)*1,800</t>
  </si>
  <si>
    <t>1,970*0,800</t>
  </si>
  <si>
    <t>(0,800*2,000)+0,250</t>
  </si>
  <si>
    <t>(4,800+3,280+4,800+3,280)*1,800</t>
  </si>
  <si>
    <t>0,800*1,970*2</t>
  </si>
  <si>
    <t>(2,000*1,200)+0,120</t>
  </si>
  <si>
    <t>0,600*1,100</t>
  </si>
  <si>
    <t>0,700*1,500</t>
  </si>
  <si>
    <t>0,500*1,000</t>
  </si>
  <si>
    <t>0,800*1,970*5</t>
  </si>
  <si>
    <t>0,800*1,900*4</t>
  </si>
  <si>
    <t>2,000*1,400</t>
  </si>
  <si>
    <t>0,500*1,400*5</t>
  </si>
  <si>
    <t>1,900*0,800*3</t>
  </si>
  <si>
    <t>1,900*1,000</t>
  </si>
  <si>
    <t>(4,800+0,350+2,130+2,800+1,100+2,000+1,030+1,000+0,900+0,370+0,100+0,370+0,900+1,000+1,900)*1,800</t>
  </si>
  <si>
    <t>0,800*1,900</t>
  </si>
  <si>
    <t>0,700*1,900*2</t>
  </si>
  <si>
    <t>0,800*1,970*3</t>
  </si>
  <si>
    <t>(0,900*1,300)+0,068</t>
  </si>
  <si>
    <t>1,900*0,500</t>
  </si>
  <si>
    <t>241</t>
  </si>
  <si>
    <t>58124842</t>
  </si>
  <si>
    <t>fólie pro malířské potřeby zakrývací tl 7µ 4x5m</t>
  </si>
  <si>
    <t>93135561</t>
  </si>
  <si>
    <t>213,185*1,05 'Přepočtené koeficientem množství</t>
  </si>
  <si>
    <t>242</t>
  </si>
  <si>
    <t>784171117</t>
  </si>
  <si>
    <t>Zakrytí vnitřních ploch stěn na schodišti o výšce podlaží do 3,80 m</t>
  </si>
  <si>
    <t>1416567113</t>
  </si>
  <si>
    <t>0,600*1,970*2</t>
  </si>
  <si>
    <t>0,700*1,970</t>
  </si>
  <si>
    <t>(((1,900+1,000)/2)*1,800)+1,270</t>
  </si>
  <si>
    <t>243</t>
  </si>
  <si>
    <t>2008847206</t>
  </si>
  <si>
    <t>7,623*1,05 'Přepočtené koeficientem množství</t>
  </si>
  <si>
    <t>244</t>
  </si>
  <si>
    <t>784181121</t>
  </si>
  <si>
    <t>Hloubková jednonásobná penetrace podkladu v místnostech výšky do 3,80 m</t>
  </si>
  <si>
    <t>-281409839</t>
  </si>
  <si>
    <t>0,150*(1,100+0,700+1,100)</t>
  </si>
  <si>
    <t>(1,100+2,000+((1,000+0,900+1,000+0,900)*2))*1,100</t>
  </si>
  <si>
    <t>(0,630*0,100)+(0,200*0,100*2)</t>
  </si>
  <si>
    <t>245</t>
  </si>
  <si>
    <t>784181127</t>
  </si>
  <si>
    <t>Hloubková jednonásobná penetrace podkladu na schodišti o výšce podlaží do 3,80 m</t>
  </si>
  <si>
    <t>1212334403</t>
  </si>
  <si>
    <t>246</t>
  </si>
  <si>
    <t>784211101</t>
  </si>
  <si>
    <t>Dvojnásobné bílé malby ze směsí za mokra výborně otěruvzdorných v místnostech výšky do 3,80 m</t>
  </si>
  <si>
    <t>-884799596</t>
  </si>
  <si>
    <t>247</t>
  </si>
  <si>
    <t>784211107</t>
  </si>
  <si>
    <t>Dvojnásobné bílé malby ze směsí za mokra výborně otěruvzdorných na schodišti výšky do 3,80 m</t>
  </si>
  <si>
    <t>-1058604864</t>
  </si>
  <si>
    <t>248</t>
  </si>
  <si>
    <t>784211151</t>
  </si>
  <si>
    <t>Příplatek k cenám 2x maleb ze směsí za mokra otěruvzdorných za barevnou malbu tónovanou přípravky</t>
  </si>
  <si>
    <t>-1954387834</t>
  </si>
  <si>
    <t>HZS</t>
  </si>
  <si>
    <t>Hodinové zúčtovací sazby</t>
  </si>
  <si>
    <t>249</t>
  </si>
  <si>
    <t>HZS2492.1</t>
  </si>
  <si>
    <t>Hodinová zúčtovací sazba pomocný dělník PSV - stěhování vnitřního vybavení</t>
  </si>
  <si>
    <t>hod</t>
  </si>
  <si>
    <t>512</t>
  </si>
  <si>
    <t>-698297283</t>
  </si>
  <si>
    <t>Poznámka k položce:_x000D_
1) přesun vnitřního vybavení v objektu_x000D_
2) demontáž a zpětná montáž vybavení kuchyně_x000D_
3) ostatní pomocné práce nutné k řádnému dokončení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</si>
</sst>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8" t="s">
        <v>14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3"/>
      <c r="AQ5" s="23"/>
      <c r="AR5" s="21"/>
      <c r="BE5" s="277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0" t="s">
        <v>17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3"/>
      <c r="AQ6" s="23"/>
      <c r="AR6" s="21"/>
      <c r="BE6" s="27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78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78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78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278"/>
      <c r="BS10" s="18" t="s">
        <v>6</v>
      </c>
    </row>
    <row r="11" spans="1:74" s="1" customFormat="1" ht="18.45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278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78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30</v>
      </c>
      <c r="AO13" s="23"/>
      <c r="AP13" s="23"/>
      <c r="AQ13" s="23"/>
      <c r="AR13" s="21"/>
      <c r="BE13" s="278"/>
      <c r="BS13" s="18" t="s">
        <v>6</v>
      </c>
    </row>
    <row r="14" spans="1:74" ht="13.2">
      <c r="B14" s="22"/>
      <c r="C14" s="23"/>
      <c r="D14" s="23"/>
      <c r="E14" s="311" t="s">
        <v>30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278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78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278"/>
      <c r="BS16" s="18" t="s">
        <v>4</v>
      </c>
    </row>
    <row r="17" spans="1:71" s="1" customFormat="1" ht="18.45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278"/>
      <c r="BS17" s="18" t="s">
        <v>34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78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278"/>
      <c r="BS19" s="18" t="s">
        <v>6</v>
      </c>
    </row>
    <row r="20" spans="1:71" s="1" customFormat="1" ht="18.45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78"/>
      <c r="BS20" s="18" t="s">
        <v>34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78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78"/>
    </row>
    <row r="23" spans="1:71" s="1" customFormat="1" ht="114.75" customHeight="1">
      <c r="B23" s="22"/>
      <c r="C23" s="23"/>
      <c r="D23" s="23"/>
      <c r="E23" s="313" t="s">
        <v>39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23"/>
      <c r="AP23" s="23"/>
      <c r="AQ23" s="23"/>
      <c r="AR23" s="21"/>
      <c r="BE23" s="278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78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78"/>
    </row>
    <row r="26" spans="1:71" s="2" customFormat="1" ht="25.95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0">
        <f>ROUND(AG94,2)</f>
        <v>0</v>
      </c>
      <c r="AL26" s="281"/>
      <c r="AM26" s="281"/>
      <c r="AN26" s="281"/>
      <c r="AO26" s="281"/>
      <c r="AP26" s="37"/>
      <c r="AQ26" s="37"/>
      <c r="AR26" s="40"/>
      <c r="BE26" s="278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78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4" t="s">
        <v>41</v>
      </c>
      <c r="M28" s="314"/>
      <c r="N28" s="314"/>
      <c r="O28" s="314"/>
      <c r="P28" s="314"/>
      <c r="Q28" s="37"/>
      <c r="R28" s="37"/>
      <c r="S28" s="37"/>
      <c r="T28" s="37"/>
      <c r="U28" s="37"/>
      <c r="V28" s="37"/>
      <c r="W28" s="314" t="s">
        <v>42</v>
      </c>
      <c r="X28" s="314"/>
      <c r="Y28" s="314"/>
      <c r="Z28" s="314"/>
      <c r="AA28" s="314"/>
      <c r="AB28" s="314"/>
      <c r="AC28" s="314"/>
      <c r="AD28" s="314"/>
      <c r="AE28" s="314"/>
      <c r="AF28" s="37"/>
      <c r="AG28" s="37"/>
      <c r="AH28" s="37"/>
      <c r="AI28" s="37"/>
      <c r="AJ28" s="37"/>
      <c r="AK28" s="314" t="s">
        <v>43</v>
      </c>
      <c r="AL28" s="314"/>
      <c r="AM28" s="314"/>
      <c r="AN28" s="314"/>
      <c r="AO28" s="314"/>
      <c r="AP28" s="37"/>
      <c r="AQ28" s="37"/>
      <c r="AR28" s="40"/>
      <c r="BE28" s="278"/>
    </row>
    <row r="29" spans="1:71" s="3" customFormat="1" ht="14.4" customHeight="1">
      <c r="B29" s="41"/>
      <c r="C29" s="42"/>
      <c r="D29" s="30" t="s">
        <v>44</v>
      </c>
      <c r="E29" s="42"/>
      <c r="F29" s="30" t="s">
        <v>45</v>
      </c>
      <c r="G29" s="42"/>
      <c r="H29" s="42"/>
      <c r="I29" s="42"/>
      <c r="J29" s="42"/>
      <c r="K29" s="42"/>
      <c r="L29" s="315">
        <v>0.21</v>
      </c>
      <c r="M29" s="276"/>
      <c r="N29" s="276"/>
      <c r="O29" s="276"/>
      <c r="P29" s="276"/>
      <c r="Q29" s="42"/>
      <c r="R29" s="42"/>
      <c r="S29" s="42"/>
      <c r="T29" s="42"/>
      <c r="U29" s="42"/>
      <c r="V29" s="42"/>
      <c r="W29" s="275">
        <f>ROUND(AZ94, 2)</f>
        <v>0</v>
      </c>
      <c r="X29" s="276"/>
      <c r="Y29" s="276"/>
      <c r="Z29" s="276"/>
      <c r="AA29" s="276"/>
      <c r="AB29" s="276"/>
      <c r="AC29" s="276"/>
      <c r="AD29" s="276"/>
      <c r="AE29" s="276"/>
      <c r="AF29" s="42"/>
      <c r="AG29" s="42"/>
      <c r="AH29" s="42"/>
      <c r="AI29" s="42"/>
      <c r="AJ29" s="42"/>
      <c r="AK29" s="275">
        <f>ROUND(AV94, 2)</f>
        <v>0</v>
      </c>
      <c r="AL29" s="276"/>
      <c r="AM29" s="276"/>
      <c r="AN29" s="276"/>
      <c r="AO29" s="276"/>
      <c r="AP29" s="42"/>
      <c r="AQ29" s="42"/>
      <c r="AR29" s="43"/>
      <c r="BE29" s="279"/>
    </row>
    <row r="30" spans="1:71" s="3" customFormat="1" ht="14.4" customHeight="1">
      <c r="B30" s="41"/>
      <c r="C30" s="42"/>
      <c r="D30" s="42"/>
      <c r="E30" s="42"/>
      <c r="F30" s="30" t="s">
        <v>46</v>
      </c>
      <c r="G30" s="42"/>
      <c r="H30" s="42"/>
      <c r="I30" s="42"/>
      <c r="J30" s="42"/>
      <c r="K30" s="42"/>
      <c r="L30" s="315">
        <v>0.15</v>
      </c>
      <c r="M30" s="276"/>
      <c r="N30" s="276"/>
      <c r="O30" s="276"/>
      <c r="P30" s="276"/>
      <c r="Q30" s="42"/>
      <c r="R30" s="42"/>
      <c r="S30" s="42"/>
      <c r="T30" s="42"/>
      <c r="U30" s="42"/>
      <c r="V30" s="42"/>
      <c r="W30" s="275">
        <f>ROUND(BA94, 2)</f>
        <v>0</v>
      </c>
      <c r="X30" s="276"/>
      <c r="Y30" s="276"/>
      <c r="Z30" s="276"/>
      <c r="AA30" s="276"/>
      <c r="AB30" s="276"/>
      <c r="AC30" s="276"/>
      <c r="AD30" s="276"/>
      <c r="AE30" s="276"/>
      <c r="AF30" s="42"/>
      <c r="AG30" s="42"/>
      <c r="AH30" s="42"/>
      <c r="AI30" s="42"/>
      <c r="AJ30" s="42"/>
      <c r="AK30" s="275">
        <f>ROUND(AW94, 2)</f>
        <v>0</v>
      </c>
      <c r="AL30" s="276"/>
      <c r="AM30" s="276"/>
      <c r="AN30" s="276"/>
      <c r="AO30" s="276"/>
      <c r="AP30" s="42"/>
      <c r="AQ30" s="42"/>
      <c r="AR30" s="43"/>
      <c r="BE30" s="279"/>
    </row>
    <row r="31" spans="1:71" s="3" customFormat="1" ht="14.4" hidden="1" customHeight="1">
      <c r="B31" s="41"/>
      <c r="C31" s="42"/>
      <c r="D31" s="42"/>
      <c r="E31" s="42"/>
      <c r="F31" s="30" t="s">
        <v>47</v>
      </c>
      <c r="G31" s="42"/>
      <c r="H31" s="42"/>
      <c r="I31" s="42"/>
      <c r="J31" s="42"/>
      <c r="K31" s="42"/>
      <c r="L31" s="315">
        <v>0.21</v>
      </c>
      <c r="M31" s="276"/>
      <c r="N31" s="276"/>
      <c r="O31" s="276"/>
      <c r="P31" s="276"/>
      <c r="Q31" s="42"/>
      <c r="R31" s="42"/>
      <c r="S31" s="42"/>
      <c r="T31" s="42"/>
      <c r="U31" s="42"/>
      <c r="V31" s="42"/>
      <c r="W31" s="275">
        <f>ROUND(BB94, 2)</f>
        <v>0</v>
      </c>
      <c r="X31" s="276"/>
      <c r="Y31" s="276"/>
      <c r="Z31" s="276"/>
      <c r="AA31" s="276"/>
      <c r="AB31" s="276"/>
      <c r="AC31" s="276"/>
      <c r="AD31" s="276"/>
      <c r="AE31" s="276"/>
      <c r="AF31" s="42"/>
      <c r="AG31" s="42"/>
      <c r="AH31" s="42"/>
      <c r="AI31" s="42"/>
      <c r="AJ31" s="42"/>
      <c r="AK31" s="275">
        <v>0</v>
      </c>
      <c r="AL31" s="276"/>
      <c r="AM31" s="276"/>
      <c r="AN31" s="276"/>
      <c r="AO31" s="276"/>
      <c r="AP31" s="42"/>
      <c r="AQ31" s="42"/>
      <c r="AR31" s="43"/>
      <c r="BE31" s="279"/>
    </row>
    <row r="32" spans="1:71" s="3" customFormat="1" ht="14.4" hidden="1" customHeight="1">
      <c r="B32" s="41"/>
      <c r="C32" s="42"/>
      <c r="D32" s="42"/>
      <c r="E32" s="42"/>
      <c r="F32" s="30" t="s">
        <v>48</v>
      </c>
      <c r="G32" s="42"/>
      <c r="H32" s="42"/>
      <c r="I32" s="42"/>
      <c r="J32" s="42"/>
      <c r="K32" s="42"/>
      <c r="L32" s="315">
        <v>0.15</v>
      </c>
      <c r="M32" s="276"/>
      <c r="N32" s="276"/>
      <c r="O32" s="276"/>
      <c r="P32" s="276"/>
      <c r="Q32" s="42"/>
      <c r="R32" s="42"/>
      <c r="S32" s="42"/>
      <c r="T32" s="42"/>
      <c r="U32" s="42"/>
      <c r="V32" s="42"/>
      <c r="W32" s="275">
        <f>ROUND(BC94, 2)</f>
        <v>0</v>
      </c>
      <c r="X32" s="276"/>
      <c r="Y32" s="276"/>
      <c r="Z32" s="276"/>
      <c r="AA32" s="276"/>
      <c r="AB32" s="276"/>
      <c r="AC32" s="276"/>
      <c r="AD32" s="276"/>
      <c r="AE32" s="276"/>
      <c r="AF32" s="42"/>
      <c r="AG32" s="42"/>
      <c r="AH32" s="42"/>
      <c r="AI32" s="42"/>
      <c r="AJ32" s="42"/>
      <c r="AK32" s="275">
        <v>0</v>
      </c>
      <c r="AL32" s="276"/>
      <c r="AM32" s="276"/>
      <c r="AN32" s="276"/>
      <c r="AO32" s="276"/>
      <c r="AP32" s="42"/>
      <c r="AQ32" s="42"/>
      <c r="AR32" s="43"/>
      <c r="BE32" s="279"/>
    </row>
    <row r="33" spans="1:57" s="3" customFormat="1" ht="14.4" hidden="1" customHeight="1">
      <c r="B33" s="41"/>
      <c r="C33" s="42"/>
      <c r="D33" s="42"/>
      <c r="E33" s="42"/>
      <c r="F33" s="30" t="s">
        <v>49</v>
      </c>
      <c r="G33" s="42"/>
      <c r="H33" s="42"/>
      <c r="I33" s="42"/>
      <c r="J33" s="42"/>
      <c r="K33" s="42"/>
      <c r="L33" s="315">
        <v>0</v>
      </c>
      <c r="M33" s="276"/>
      <c r="N33" s="276"/>
      <c r="O33" s="276"/>
      <c r="P33" s="276"/>
      <c r="Q33" s="42"/>
      <c r="R33" s="42"/>
      <c r="S33" s="42"/>
      <c r="T33" s="42"/>
      <c r="U33" s="42"/>
      <c r="V33" s="42"/>
      <c r="W33" s="275">
        <f>ROUND(BD94, 2)</f>
        <v>0</v>
      </c>
      <c r="X33" s="276"/>
      <c r="Y33" s="276"/>
      <c r="Z33" s="276"/>
      <c r="AA33" s="276"/>
      <c r="AB33" s="276"/>
      <c r="AC33" s="276"/>
      <c r="AD33" s="276"/>
      <c r="AE33" s="276"/>
      <c r="AF33" s="42"/>
      <c r="AG33" s="42"/>
      <c r="AH33" s="42"/>
      <c r="AI33" s="42"/>
      <c r="AJ33" s="42"/>
      <c r="AK33" s="275">
        <v>0</v>
      </c>
      <c r="AL33" s="276"/>
      <c r="AM33" s="276"/>
      <c r="AN33" s="276"/>
      <c r="AO33" s="276"/>
      <c r="AP33" s="42"/>
      <c r="AQ33" s="42"/>
      <c r="AR33" s="43"/>
      <c r="BE33" s="279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78"/>
    </row>
    <row r="35" spans="1:57" s="2" customFormat="1" ht="25.95" customHeight="1">
      <c r="A35" s="35"/>
      <c r="B35" s="36"/>
      <c r="C35" s="44"/>
      <c r="D35" s="45" t="s">
        <v>50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51</v>
      </c>
      <c r="U35" s="46"/>
      <c r="V35" s="46"/>
      <c r="W35" s="46"/>
      <c r="X35" s="282" t="s">
        <v>52</v>
      </c>
      <c r="Y35" s="283"/>
      <c r="Z35" s="283"/>
      <c r="AA35" s="283"/>
      <c r="AB35" s="283"/>
      <c r="AC35" s="46"/>
      <c r="AD35" s="46"/>
      <c r="AE35" s="46"/>
      <c r="AF35" s="46"/>
      <c r="AG35" s="46"/>
      <c r="AH35" s="46"/>
      <c r="AI35" s="46"/>
      <c r="AJ35" s="46"/>
      <c r="AK35" s="284">
        <f>SUM(AK26:AK33)</f>
        <v>0</v>
      </c>
      <c r="AL35" s="283"/>
      <c r="AM35" s="283"/>
      <c r="AN35" s="283"/>
      <c r="AO35" s="285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48"/>
      <c r="C49" s="49"/>
      <c r="D49" s="50" t="s">
        <v>53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54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0.199999999999999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0.199999999999999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0.199999999999999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0.199999999999999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0.199999999999999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0.199999999999999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0.199999999999999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0.199999999999999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0.199999999999999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0.19999999999999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3.2">
      <c r="A60" s="35"/>
      <c r="B60" s="36"/>
      <c r="C60" s="37"/>
      <c r="D60" s="53" t="s">
        <v>55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56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55</v>
      </c>
      <c r="AI60" s="39"/>
      <c r="AJ60" s="39"/>
      <c r="AK60" s="39"/>
      <c r="AL60" s="39"/>
      <c r="AM60" s="53" t="s">
        <v>56</v>
      </c>
      <c r="AN60" s="39"/>
      <c r="AO60" s="39"/>
      <c r="AP60" s="37"/>
      <c r="AQ60" s="37"/>
      <c r="AR60" s="40"/>
      <c r="BE60" s="35"/>
    </row>
    <row r="61" spans="1:57" ht="10.199999999999999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0.199999999999999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0.199999999999999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2">
      <c r="A64" s="35"/>
      <c r="B64" s="36"/>
      <c r="C64" s="37"/>
      <c r="D64" s="50" t="s">
        <v>57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58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0.199999999999999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0.199999999999999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0.199999999999999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0.199999999999999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0.19999999999999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0.199999999999999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0.199999999999999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0.199999999999999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0.199999999999999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0.199999999999999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3.2">
      <c r="A75" s="35"/>
      <c r="B75" s="36"/>
      <c r="C75" s="37"/>
      <c r="D75" s="53" t="s">
        <v>55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56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55</v>
      </c>
      <c r="AI75" s="39"/>
      <c r="AJ75" s="39"/>
      <c r="AK75" s="39"/>
      <c r="AL75" s="39"/>
      <c r="AM75" s="53" t="s">
        <v>56</v>
      </c>
      <c r="AN75" s="39"/>
      <c r="AO75" s="39"/>
      <c r="AP75" s="37"/>
      <c r="AQ75" s="37"/>
      <c r="AR75" s="40"/>
      <c r="BE75" s="35"/>
    </row>
    <row r="76" spans="1:57" s="2" customFormat="1" ht="10.199999999999999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" customHeight="1">
      <c r="A82" s="35"/>
      <c r="B82" s="36"/>
      <c r="C82" s="24" t="s">
        <v>59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005/2019/CE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9" t="str">
        <f>K6</f>
        <v>MŠ Děčín IX, Rudolfova 76 - Stavební úpravy interiéru, výměna ZTI, ÚT a elektroinstalace</v>
      </c>
      <c r="M85" s="290"/>
      <c r="N85" s="290"/>
      <c r="O85" s="290"/>
      <c r="P85" s="290"/>
      <c r="Q85" s="290"/>
      <c r="R85" s="290"/>
      <c r="S85" s="290"/>
      <c r="T85" s="290"/>
      <c r="U85" s="290"/>
      <c r="V85" s="290"/>
      <c r="W85" s="290"/>
      <c r="X85" s="290"/>
      <c r="Y85" s="290"/>
      <c r="Z85" s="290"/>
      <c r="AA85" s="290"/>
      <c r="AB85" s="290"/>
      <c r="AC85" s="290"/>
      <c r="AD85" s="290"/>
      <c r="AE85" s="290"/>
      <c r="AF85" s="290"/>
      <c r="AG85" s="290"/>
      <c r="AH85" s="290"/>
      <c r="AI85" s="290"/>
      <c r="AJ85" s="290"/>
      <c r="AK85" s="290"/>
      <c r="AL85" s="290"/>
      <c r="AM85" s="290"/>
      <c r="AN85" s="290"/>
      <c r="AO85" s="290"/>
      <c r="AP85" s="64"/>
      <c r="AQ85" s="64"/>
      <c r="AR85" s="65"/>
    </row>
    <row r="86" spans="1:91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Děčín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91" t="str">
        <f>IF(AN8= "","",AN8)</f>
        <v>8. 11. 2019</v>
      </c>
      <c r="AN87" s="291"/>
      <c r="AO87" s="37"/>
      <c r="AP87" s="37"/>
      <c r="AQ87" s="37"/>
      <c r="AR87" s="40"/>
      <c r="BE87" s="35"/>
    </row>
    <row r="88" spans="1:91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15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statutární město Děčín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31</v>
      </c>
      <c r="AJ89" s="37"/>
      <c r="AK89" s="37"/>
      <c r="AL89" s="37"/>
      <c r="AM89" s="287" t="str">
        <f>IF(E17="","",E17)</f>
        <v>PK 006+1 s.r.o.</v>
      </c>
      <c r="AN89" s="288"/>
      <c r="AO89" s="288"/>
      <c r="AP89" s="288"/>
      <c r="AQ89" s="37"/>
      <c r="AR89" s="40"/>
      <c r="AS89" s="292" t="s">
        <v>60</v>
      </c>
      <c r="AT89" s="293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15" customHeight="1">
      <c r="A90" s="35"/>
      <c r="B90" s="36"/>
      <c r="C90" s="30" t="s">
        <v>29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287" t="str">
        <f>IF(E20="","",E20)</f>
        <v>Ing. Petr Jarkovský</v>
      </c>
      <c r="AN90" s="288"/>
      <c r="AO90" s="288"/>
      <c r="AP90" s="288"/>
      <c r="AQ90" s="37"/>
      <c r="AR90" s="40"/>
      <c r="AS90" s="294"/>
      <c r="AT90" s="295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6"/>
      <c r="AT91" s="297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8" t="s">
        <v>61</v>
      </c>
      <c r="D92" s="299"/>
      <c r="E92" s="299"/>
      <c r="F92" s="299"/>
      <c r="G92" s="299"/>
      <c r="H92" s="74"/>
      <c r="I92" s="300" t="s">
        <v>62</v>
      </c>
      <c r="J92" s="299"/>
      <c r="K92" s="299"/>
      <c r="L92" s="299"/>
      <c r="M92" s="299"/>
      <c r="N92" s="299"/>
      <c r="O92" s="299"/>
      <c r="P92" s="299"/>
      <c r="Q92" s="299"/>
      <c r="R92" s="299"/>
      <c r="S92" s="299"/>
      <c r="T92" s="299"/>
      <c r="U92" s="299"/>
      <c r="V92" s="299"/>
      <c r="W92" s="299"/>
      <c r="X92" s="299"/>
      <c r="Y92" s="299"/>
      <c r="Z92" s="299"/>
      <c r="AA92" s="299"/>
      <c r="AB92" s="299"/>
      <c r="AC92" s="299"/>
      <c r="AD92" s="299"/>
      <c r="AE92" s="299"/>
      <c r="AF92" s="299"/>
      <c r="AG92" s="301" t="s">
        <v>63</v>
      </c>
      <c r="AH92" s="299"/>
      <c r="AI92" s="299"/>
      <c r="AJ92" s="299"/>
      <c r="AK92" s="299"/>
      <c r="AL92" s="299"/>
      <c r="AM92" s="299"/>
      <c r="AN92" s="300" t="s">
        <v>64</v>
      </c>
      <c r="AO92" s="299"/>
      <c r="AP92" s="302"/>
      <c r="AQ92" s="75" t="s">
        <v>65</v>
      </c>
      <c r="AR92" s="40"/>
      <c r="AS92" s="76" t="s">
        <v>66</v>
      </c>
      <c r="AT92" s="77" t="s">
        <v>67</v>
      </c>
      <c r="AU92" s="77" t="s">
        <v>68</v>
      </c>
      <c r="AV92" s="77" t="s">
        <v>69</v>
      </c>
      <c r="AW92" s="77" t="s">
        <v>70</v>
      </c>
      <c r="AX92" s="77" t="s">
        <v>71</v>
      </c>
      <c r="AY92" s="77" t="s">
        <v>72</v>
      </c>
      <c r="AZ92" s="77" t="s">
        <v>73</v>
      </c>
      <c r="BA92" s="77" t="s">
        <v>74</v>
      </c>
      <c r="BB92" s="77" t="s">
        <v>75</v>
      </c>
      <c r="BC92" s="77" t="s">
        <v>76</v>
      </c>
      <c r="BD92" s="78" t="s">
        <v>77</v>
      </c>
      <c r="BE92" s="35"/>
    </row>
    <row r="93" spans="1:91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>
      <c r="B94" s="82"/>
      <c r="C94" s="83" t="s">
        <v>78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6">
        <f>ROUND(AG95,2)</f>
        <v>0</v>
      </c>
      <c r="AH94" s="306"/>
      <c r="AI94" s="306"/>
      <c r="AJ94" s="306"/>
      <c r="AK94" s="306"/>
      <c r="AL94" s="306"/>
      <c r="AM94" s="306"/>
      <c r="AN94" s="307">
        <f>SUM(AG94,AT94)</f>
        <v>0</v>
      </c>
      <c r="AO94" s="307"/>
      <c r="AP94" s="307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79</v>
      </c>
      <c r="BT94" s="92" t="s">
        <v>80</v>
      </c>
      <c r="BU94" s="93" t="s">
        <v>81</v>
      </c>
      <c r="BV94" s="92" t="s">
        <v>82</v>
      </c>
      <c r="BW94" s="92" t="s">
        <v>5</v>
      </c>
      <c r="BX94" s="92" t="s">
        <v>83</v>
      </c>
      <c r="CL94" s="92" t="s">
        <v>1</v>
      </c>
    </row>
    <row r="95" spans="1:91" s="7" customFormat="1" ht="27" customHeight="1">
      <c r="A95" s="94" t="s">
        <v>84</v>
      </c>
      <c r="B95" s="95"/>
      <c r="C95" s="96"/>
      <c r="D95" s="305" t="s">
        <v>85</v>
      </c>
      <c r="E95" s="305"/>
      <c r="F95" s="305"/>
      <c r="G95" s="305"/>
      <c r="H95" s="305"/>
      <c r="I95" s="97"/>
      <c r="J95" s="305" t="s">
        <v>86</v>
      </c>
      <c r="K95" s="305"/>
      <c r="L95" s="305"/>
      <c r="M95" s="305"/>
      <c r="N95" s="305"/>
      <c r="O95" s="305"/>
      <c r="P95" s="305"/>
      <c r="Q95" s="305"/>
      <c r="R95" s="305"/>
      <c r="S95" s="305"/>
      <c r="T95" s="305"/>
      <c r="U95" s="305"/>
      <c r="V95" s="305"/>
      <c r="W95" s="305"/>
      <c r="X95" s="305"/>
      <c r="Y95" s="305"/>
      <c r="Z95" s="305"/>
      <c r="AA95" s="305"/>
      <c r="AB95" s="305"/>
      <c r="AC95" s="305"/>
      <c r="AD95" s="305"/>
      <c r="AE95" s="305"/>
      <c r="AF95" s="305"/>
      <c r="AG95" s="303">
        <f>'1 - Stavební úpravy inter...'!J30</f>
        <v>0</v>
      </c>
      <c r="AH95" s="304"/>
      <c r="AI95" s="304"/>
      <c r="AJ95" s="304"/>
      <c r="AK95" s="304"/>
      <c r="AL95" s="304"/>
      <c r="AM95" s="304"/>
      <c r="AN95" s="303">
        <f>SUM(AG95,AT95)</f>
        <v>0</v>
      </c>
      <c r="AO95" s="304"/>
      <c r="AP95" s="304"/>
      <c r="AQ95" s="98" t="s">
        <v>87</v>
      </c>
      <c r="AR95" s="99"/>
      <c r="AS95" s="100">
        <v>0</v>
      </c>
      <c r="AT95" s="101">
        <f>ROUND(SUM(AV95:AW95),2)</f>
        <v>0</v>
      </c>
      <c r="AU95" s="102">
        <f>'1 - Stavební úpravy inter...'!P153</f>
        <v>0</v>
      </c>
      <c r="AV95" s="101">
        <f>'1 - Stavební úpravy inter...'!J33</f>
        <v>0</v>
      </c>
      <c r="AW95" s="101">
        <f>'1 - Stavební úpravy inter...'!J34</f>
        <v>0</v>
      </c>
      <c r="AX95" s="101">
        <f>'1 - Stavební úpravy inter...'!J35</f>
        <v>0</v>
      </c>
      <c r="AY95" s="101">
        <f>'1 - Stavební úpravy inter...'!J36</f>
        <v>0</v>
      </c>
      <c r="AZ95" s="101">
        <f>'1 - Stavební úpravy inter...'!F33</f>
        <v>0</v>
      </c>
      <c r="BA95" s="101">
        <f>'1 - Stavební úpravy inter...'!F34</f>
        <v>0</v>
      </c>
      <c r="BB95" s="101">
        <f>'1 - Stavební úpravy inter...'!F35</f>
        <v>0</v>
      </c>
      <c r="BC95" s="101">
        <f>'1 - Stavební úpravy inter...'!F36</f>
        <v>0</v>
      </c>
      <c r="BD95" s="103">
        <f>'1 - Stavební úpravy inter...'!F37</f>
        <v>0</v>
      </c>
      <c r="BT95" s="104" t="s">
        <v>85</v>
      </c>
      <c r="BV95" s="104" t="s">
        <v>82</v>
      </c>
      <c r="BW95" s="104" t="s">
        <v>88</v>
      </c>
      <c r="BX95" s="104" t="s">
        <v>5</v>
      </c>
      <c r="CL95" s="104" t="s">
        <v>1</v>
      </c>
      <c r="CM95" s="104" t="s">
        <v>89</v>
      </c>
    </row>
    <row r="96" spans="1:91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0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s="2" customFormat="1" ht="6.9" customHeight="1">
      <c r="A97" s="3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algorithmName="SHA-512" hashValue="UNIYXlqXbTdB3yJ+qnXyjmR/BhJqpwps9HfRh2pDF/6ERBUx7etzEFx34CPqL1ngSCqgy7BPZ+trIV3m9qDGPw==" saltValue="rY00oqBLoBFbeOECKr3baVYXpnK6IFd4RTSnn+sXiBjLQzr43UcuR8xD/Fal5YoloL25Hu3KuoEV5hDdco+TQg==" spinCount="100000" sheet="1" objects="1" scenarios="1" formatColumns="0" formatRows="0"/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1 - Stavební úpravy inter...'!C2" display="/"/>
  </hyperlink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956"/>
  <sheetViews>
    <sheetView showGridLines="0" topLeftCell="A1922" zoomScaleNormal="100" zoomScaleSheetLayoutView="100" workbookViewId="0">
      <selection activeCell="A43" sqref="A43:XFD44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0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5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88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21"/>
      <c r="AT3" s="18" t="s">
        <v>89</v>
      </c>
    </row>
    <row r="4" spans="1:46" s="1" customFormat="1" ht="24.9" customHeight="1">
      <c r="B4" s="21"/>
      <c r="D4" s="109" t="s">
        <v>90</v>
      </c>
      <c r="I4" s="105"/>
      <c r="L4" s="21"/>
      <c r="M4" s="110" t="s">
        <v>10</v>
      </c>
      <c r="AT4" s="18" t="s">
        <v>4</v>
      </c>
    </row>
    <row r="5" spans="1:46" s="1" customFormat="1" ht="6.9" customHeight="1">
      <c r="B5" s="21"/>
      <c r="I5" s="105"/>
      <c r="L5" s="21"/>
    </row>
    <row r="6" spans="1:46" s="1" customFormat="1" ht="12" customHeight="1">
      <c r="B6" s="21"/>
      <c r="D6" s="111" t="s">
        <v>16</v>
      </c>
      <c r="I6" s="105"/>
      <c r="L6" s="21"/>
    </row>
    <row r="7" spans="1:46" s="1" customFormat="1" ht="25.5" customHeight="1">
      <c r="B7" s="21"/>
      <c r="E7" s="316" t="str">
        <f>'Rekapitulace stavby'!K6</f>
        <v>MŠ Děčín IX, Rudolfova 76 - Stavební úpravy interiéru, výměna ZTI, ÚT a elektroinstalace</v>
      </c>
      <c r="F7" s="317"/>
      <c r="G7" s="317"/>
      <c r="H7" s="317"/>
      <c r="I7" s="105"/>
      <c r="L7" s="21"/>
    </row>
    <row r="8" spans="1:46" s="2" customFormat="1" ht="12" customHeight="1">
      <c r="A8" s="35"/>
      <c r="B8" s="40"/>
      <c r="C8" s="35"/>
      <c r="D8" s="111" t="s">
        <v>91</v>
      </c>
      <c r="E8" s="35"/>
      <c r="F8" s="35"/>
      <c r="G8" s="35"/>
      <c r="H8" s="35"/>
      <c r="I8" s="112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8" t="s">
        <v>92</v>
      </c>
      <c r="F9" s="319"/>
      <c r="G9" s="319"/>
      <c r="H9" s="319"/>
      <c r="I9" s="112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112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1" t="s">
        <v>18</v>
      </c>
      <c r="E11" s="35"/>
      <c r="F11" s="113" t="s">
        <v>1</v>
      </c>
      <c r="G11" s="35"/>
      <c r="H11" s="35"/>
      <c r="I11" s="114" t="s">
        <v>19</v>
      </c>
      <c r="J11" s="113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1" t="s">
        <v>20</v>
      </c>
      <c r="E12" s="35"/>
      <c r="F12" s="113" t="s">
        <v>21</v>
      </c>
      <c r="G12" s="35"/>
      <c r="H12" s="35"/>
      <c r="I12" s="114" t="s">
        <v>22</v>
      </c>
      <c r="J12" s="115" t="str">
        <f>'Rekapitulace stavby'!AN8</f>
        <v>8. 11. 2019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112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1" t="s">
        <v>24</v>
      </c>
      <c r="E14" s="35"/>
      <c r="F14" s="35"/>
      <c r="G14" s="35"/>
      <c r="H14" s="35"/>
      <c r="I14" s="114" t="s">
        <v>25</v>
      </c>
      <c r="J14" s="113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3" t="s">
        <v>27</v>
      </c>
      <c r="F15" s="35"/>
      <c r="G15" s="35"/>
      <c r="H15" s="35"/>
      <c r="I15" s="114" t="s">
        <v>28</v>
      </c>
      <c r="J15" s="113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112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1" t="s">
        <v>29</v>
      </c>
      <c r="E17" s="35"/>
      <c r="F17" s="35"/>
      <c r="G17" s="35"/>
      <c r="H17" s="35"/>
      <c r="I17" s="11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0" t="str">
        <f>'Rekapitulace stavby'!E14</f>
        <v>Vyplň údaj</v>
      </c>
      <c r="F18" s="321"/>
      <c r="G18" s="321"/>
      <c r="H18" s="321"/>
      <c r="I18" s="114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112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1" t="s">
        <v>31</v>
      </c>
      <c r="E20" s="35"/>
      <c r="F20" s="35"/>
      <c r="G20" s="35"/>
      <c r="H20" s="35"/>
      <c r="I20" s="114" t="s">
        <v>25</v>
      </c>
      <c r="J20" s="113" t="s">
        <v>32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3" t="s">
        <v>33</v>
      </c>
      <c r="F21" s="35"/>
      <c r="G21" s="35"/>
      <c r="H21" s="35"/>
      <c r="I21" s="114" t="s">
        <v>28</v>
      </c>
      <c r="J21" s="113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112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1" t="s">
        <v>35</v>
      </c>
      <c r="E23" s="35"/>
      <c r="F23" s="35"/>
      <c r="G23" s="35"/>
      <c r="H23" s="35"/>
      <c r="I23" s="114" t="s">
        <v>25</v>
      </c>
      <c r="J23" s="113" t="s">
        <v>36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3" t="s">
        <v>37</v>
      </c>
      <c r="F24" s="35"/>
      <c r="G24" s="35"/>
      <c r="H24" s="35"/>
      <c r="I24" s="114" t="s">
        <v>28</v>
      </c>
      <c r="J24" s="113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112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1" t="s">
        <v>38</v>
      </c>
      <c r="E26" s="35"/>
      <c r="F26" s="35"/>
      <c r="G26" s="35"/>
      <c r="H26" s="35"/>
      <c r="I26" s="112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5.75" customHeight="1">
      <c r="A27" s="116"/>
      <c r="B27" s="117"/>
      <c r="C27" s="116"/>
      <c r="D27" s="116"/>
      <c r="E27" s="322" t="s">
        <v>93</v>
      </c>
      <c r="F27" s="322"/>
      <c r="G27" s="322"/>
      <c r="H27" s="322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112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0"/>
      <c r="E29" s="120"/>
      <c r="F29" s="120"/>
      <c r="G29" s="120"/>
      <c r="H29" s="120"/>
      <c r="I29" s="121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2" t="s">
        <v>40</v>
      </c>
      <c r="E30" s="35"/>
      <c r="F30" s="35"/>
      <c r="G30" s="35"/>
      <c r="H30" s="35"/>
      <c r="I30" s="112"/>
      <c r="J30" s="123">
        <f>ROUND(J153,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0"/>
      <c r="E31" s="120"/>
      <c r="F31" s="120"/>
      <c r="G31" s="120"/>
      <c r="H31" s="120"/>
      <c r="I31" s="121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4" t="s">
        <v>42</v>
      </c>
      <c r="G32" s="35"/>
      <c r="H32" s="35"/>
      <c r="I32" s="125" t="s">
        <v>41</v>
      </c>
      <c r="J32" s="124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6" t="s">
        <v>44</v>
      </c>
      <c r="E33" s="111" t="s">
        <v>45</v>
      </c>
      <c r="F33" s="127">
        <f>ROUND((SUM(BE153:BE1955)),  2)</f>
        <v>0</v>
      </c>
      <c r="G33" s="35"/>
      <c r="H33" s="35"/>
      <c r="I33" s="128">
        <v>0.21</v>
      </c>
      <c r="J33" s="127">
        <f>ROUND(((SUM(BE153:BE1955))*I33),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1" t="s">
        <v>46</v>
      </c>
      <c r="F34" s="127">
        <f>ROUND((SUM(BF153:BF1955)),  2)</f>
        <v>0</v>
      </c>
      <c r="G34" s="35"/>
      <c r="H34" s="35"/>
      <c r="I34" s="128">
        <v>0.15</v>
      </c>
      <c r="J34" s="127">
        <f>ROUND(((SUM(BF153:BF1955))*I34),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1" t="s">
        <v>47</v>
      </c>
      <c r="F35" s="127">
        <f>ROUND((SUM(BG153:BG1955)),  2)</f>
        <v>0</v>
      </c>
      <c r="G35" s="35"/>
      <c r="H35" s="35"/>
      <c r="I35" s="128">
        <v>0.21</v>
      </c>
      <c r="J35" s="12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1" t="s">
        <v>48</v>
      </c>
      <c r="F36" s="127">
        <f>ROUND((SUM(BH153:BH1955)),  2)</f>
        <v>0</v>
      </c>
      <c r="G36" s="35"/>
      <c r="H36" s="35"/>
      <c r="I36" s="128">
        <v>0.15</v>
      </c>
      <c r="J36" s="12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1" t="s">
        <v>49</v>
      </c>
      <c r="F37" s="127">
        <f>ROUND((SUM(BI153:BI1955)),  2)</f>
        <v>0</v>
      </c>
      <c r="G37" s="35"/>
      <c r="H37" s="35"/>
      <c r="I37" s="128">
        <v>0</v>
      </c>
      <c r="J37" s="12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112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9"/>
      <c r="D39" s="130" t="s">
        <v>50</v>
      </c>
      <c r="E39" s="131"/>
      <c r="F39" s="131"/>
      <c r="G39" s="132" t="s">
        <v>51</v>
      </c>
      <c r="H39" s="133" t="s">
        <v>52</v>
      </c>
      <c r="I39" s="134"/>
      <c r="J39" s="135">
        <f>SUM(J30:J37)</f>
        <v>0</v>
      </c>
      <c r="K39" s="13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112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I41" s="105"/>
      <c r="L41" s="21"/>
    </row>
    <row r="42" spans="1:31" s="1" customFormat="1" ht="14.4" customHeight="1">
      <c r="B42" s="21"/>
      <c r="I42" s="105"/>
      <c r="L42" s="21"/>
    </row>
    <row r="43" spans="1:31" s="1" customFormat="1" ht="1.2" customHeight="1">
      <c r="B43" s="21"/>
      <c r="I43" s="105"/>
      <c r="L43" s="21"/>
    </row>
    <row r="44" spans="1:31" s="1" customFormat="1" ht="1.2" customHeight="1">
      <c r="B44" s="21"/>
      <c r="I44" s="105"/>
      <c r="L44" s="21"/>
    </row>
    <row r="45" spans="1:31" s="1" customFormat="1" ht="14.4" customHeight="1">
      <c r="B45" s="21"/>
      <c r="I45" s="105"/>
      <c r="L45" s="21"/>
    </row>
    <row r="46" spans="1:31" s="1" customFormat="1" ht="14.4" customHeight="1">
      <c r="B46" s="21"/>
      <c r="I46" s="105"/>
      <c r="L46" s="21"/>
    </row>
    <row r="47" spans="1:31" s="1" customFormat="1" ht="14.4" customHeight="1">
      <c r="B47" s="21"/>
      <c r="I47" s="105"/>
      <c r="L47" s="21"/>
    </row>
    <row r="48" spans="1:31" s="1" customFormat="1" ht="14.4" customHeight="1">
      <c r="B48" s="21"/>
      <c r="I48" s="105"/>
      <c r="L48" s="21"/>
    </row>
    <row r="49" spans="1:31" s="1" customFormat="1" ht="14.4" customHeight="1">
      <c r="B49" s="21"/>
      <c r="I49" s="105"/>
      <c r="L49" s="21"/>
    </row>
    <row r="50" spans="1:31" s="2" customFormat="1" ht="14.4" customHeight="1">
      <c r="B50" s="52"/>
      <c r="D50" s="137" t="s">
        <v>53</v>
      </c>
      <c r="E50" s="138"/>
      <c r="F50" s="138"/>
      <c r="G50" s="137" t="s">
        <v>54</v>
      </c>
      <c r="H50" s="138"/>
      <c r="I50" s="139"/>
      <c r="J50" s="138"/>
      <c r="K50" s="138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40" t="s">
        <v>55</v>
      </c>
      <c r="E61" s="141"/>
      <c r="F61" s="142" t="s">
        <v>56</v>
      </c>
      <c r="G61" s="140" t="s">
        <v>55</v>
      </c>
      <c r="H61" s="141"/>
      <c r="I61" s="143"/>
      <c r="J61" s="144" t="s">
        <v>56</v>
      </c>
      <c r="K61" s="14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37" t="s">
        <v>57</v>
      </c>
      <c r="E65" s="145"/>
      <c r="F65" s="145"/>
      <c r="G65" s="137" t="s">
        <v>58</v>
      </c>
      <c r="H65" s="145"/>
      <c r="I65" s="146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40" t="s">
        <v>55</v>
      </c>
      <c r="E76" s="141"/>
      <c r="F76" s="142" t="s">
        <v>56</v>
      </c>
      <c r="G76" s="140" t="s">
        <v>55</v>
      </c>
      <c r="H76" s="141"/>
      <c r="I76" s="143"/>
      <c r="J76" s="144" t="s">
        <v>56</v>
      </c>
      <c r="K76" s="14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94</v>
      </c>
      <c r="D82" s="37"/>
      <c r="E82" s="37"/>
      <c r="F82" s="37"/>
      <c r="G82" s="37"/>
      <c r="H82" s="37"/>
      <c r="I82" s="112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112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2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5.5" customHeight="1">
      <c r="A85" s="35"/>
      <c r="B85" s="36"/>
      <c r="C85" s="37"/>
      <c r="D85" s="37"/>
      <c r="E85" s="323" t="str">
        <f>E7</f>
        <v>MŠ Děčín IX, Rudolfova 76 - Stavební úpravy interiéru, výměna ZTI, ÚT a elektroinstalace</v>
      </c>
      <c r="F85" s="324"/>
      <c r="G85" s="324"/>
      <c r="H85" s="324"/>
      <c r="I85" s="112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91</v>
      </c>
      <c r="D86" s="37"/>
      <c r="E86" s="37"/>
      <c r="F86" s="37"/>
      <c r="G86" s="37"/>
      <c r="H86" s="37"/>
      <c r="I86" s="112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9" t="str">
        <f>E9</f>
        <v>1 - Stavební úpravy interiéru, výměna ZTI, ÚT a elektroinstalace</v>
      </c>
      <c r="F87" s="325"/>
      <c r="G87" s="325"/>
      <c r="H87" s="325"/>
      <c r="I87" s="112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112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Děčín</v>
      </c>
      <c r="G89" s="37"/>
      <c r="H89" s="37"/>
      <c r="I89" s="114" t="s">
        <v>22</v>
      </c>
      <c r="J89" s="67" t="str">
        <f>IF(J12="","",J12)</f>
        <v>8. 11. 2019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112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24</v>
      </c>
      <c r="D91" s="37"/>
      <c r="E91" s="37"/>
      <c r="F91" s="28" t="str">
        <f>E15</f>
        <v>statutární město Děčín</v>
      </c>
      <c r="G91" s="37"/>
      <c r="H91" s="37"/>
      <c r="I91" s="114" t="s">
        <v>31</v>
      </c>
      <c r="J91" s="33" t="str">
        <f>E21</f>
        <v>PK 006+1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2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114" t="s">
        <v>35</v>
      </c>
      <c r="J92" s="33" t="str">
        <f>E24</f>
        <v>Ing. Petr Jarkovský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2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3" t="s">
        <v>95</v>
      </c>
      <c r="D94" s="154"/>
      <c r="E94" s="154"/>
      <c r="F94" s="154"/>
      <c r="G94" s="154"/>
      <c r="H94" s="154"/>
      <c r="I94" s="155"/>
      <c r="J94" s="156" t="s">
        <v>96</v>
      </c>
      <c r="K94" s="15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2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7" t="s">
        <v>97</v>
      </c>
      <c r="D96" s="37"/>
      <c r="E96" s="37"/>
      <c r="F96" s="37"/>
      <c r="G96" s="37"/>
      <c r="H96" s="37"/>
      <c r="I96" s="112"/>
      <c r="J96" s="85">
        <f>J153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98</v>
      </c>
    </row>
    <row r="97" spans="2:12" s="9" customFormat="1" ht="24.9" customHeight="1">
      <c r="B97" s="158"/>
      <c r="C97" s="159"/>
      <c r="D97" s="160" t="s">
        <v>99</v>
      </c>
      <c r="E97" s="161"/>
      <c r="F97" s="161"/>
      <c r="G97" s="161"/>
      <c r="H97" s="161"/>
      <c r="I97" s="162"/>
      <c r="J97" s="163">
        <f>J154</f>
        <v>0</v>
      </c>
      <c r="K97" s="159"/>
      <c r="L97" s="164"/>
    </row>
    <row r="98" spans="2:12" s="10" customFormat="1" ht="19.95" customHeight="1">
      <c r="B98" s="165"/>
      <c r="C98" s="166"/>
      <c r="D98" s="167" t="s">
        <v>100</v>
      </c>
      <c r="E98" s="168"/>
      <c r="F98" s="168"/>
      <c r="G98" s="168"/>
      <c r="H98" s="168"/>
      <c r="I98" s="169"/>
      <c r="J98" s="170">
        <f>J155</f>
        <v>0</v>
      </c>
      <c r="K98" s="166"/>
      <c r="L98" s="171"/>
    </row>
    <row r="99" spans="2:12" s="10" customFormat="1" ht="19.95" customHeight="1">
      <c r="B99" s="165"/>
      <c r="C99" s="166"/>
      <c r="D99" s="167" t="s">
        <v>101</v>
      </c>
      <c r="E99" s="168"/>
      <c r="F99" s="168"/>
      <c r="G99" s="168"/>
      <c r="H99" s="168"/>
      <c r="I99" s="169"/>
      <c r="J99" s="170">
        <f>J202</f>
        <v>0</v>
      </c>
      <c r="K99" s="166"/>
      <c r="L99" s="171"/>
    </row>
    <row r="100" spans="2:12" s="10" customFormat="1" ht="19.95" customHeight="1">
      <c r="B100" s="165"/>
      <c r="C100" s="166"/>
      <c r="D100" s="167" t="s">
        <v>102</v>
      </c>
      <c r="E100" s="168"/>
      <c r="F100" s="168"/>
      <c r="G100" s="168"/>
      <c r="H100" s="168"/>
      <c r="I100" s="169"/>
      <c r="J100" s="170">
        <f>J217</f>
        <v>0</v>
      </c>
      <c r="K100" s="166"/>
      <c r="L100" s="171"/>
    </row>
    <row r="101" spans="2:12" s="10" customFormat="1" ht="19.95" customHeight="1">
      <c r="B101" s="165"/>
      <c r="C101" s="166"/>
      <c r="D101" s="167" t="s">
        <v>103</v>
      </c>
      <c r="E101" s="168"/>
      <c r="F101" s="168"/>
      <c r="G101" s="168"/>
      <c r="H101" s="168"/>
      <c r="I101" s="169"/>
      <c r="J101" s="170">
        <f>J229</f>
        <v>0</v>
      </c>
      <c r="K101" s="166"/>
      <c r="L101" s="171"/>
    </row>
    <row r="102" spans="2:12" s="10" customFormat="1" ht="19.95" customHeight="1">
      <c r="B102" s="165"/>
      <c r="C102" s="166"/>
      <c r="D102" s="167" t="s">
        <v>104</v>
      </c>
      <c r="E102" s="168"/>
      <c r="F102" s="168"/>
      <c r="G102" s="168"/>
      <c r="H102" s="168"/>
      <c r="I102" s="169"/>
      <c r="J102" s="170">
        <f>J310</f>
        <v>0</v>
      </c>
      <c r="K102" s="166"/>
      <c r="L102" s="171"/>
    </row>
    <row r="103" spans="2:12" s="10" customFormat="1" ht="19.95" customHeight="1">
      <c r="B103" s="165"/>
      <c r="C103" s="166"/>
      <c r="D103" s="167" t="s">
        <v>105</v>
      </c>
      <c r="E103" s="168"/>
      <c r="F103" s="168"/>
      <c r="G103" s="168"/>
      <c r="H103" s="168"/>
      <c r="I103" s="169"/>
      <c r="J103" s="170">
        <f>J314</f>
        <v>0</v>
      </c>
      <c r="K103" s="166"/>
      <c r="L103" s="171"/>
    </row>
    <row r="104" spans="2:12" s="10" customFormat="1" ht="19.95" customHeight="1">
      <c r="B104" s="165"/>
      <c r="C104" s="166"/>
      <c r="D104" s="167" t="s">
        <v>106</v>
      </c>
      <c r="E104" s="168"/>
      <c r="F104" s="168"/>
      <c r="G104" s="168"/>
      <c r="H104" s="168"/>
      <c r="I104" s="169"/>
      <c r="J104" s="170">
        <f>J401</f>
        <v>0</v>
      </c>
      <c r="K104" s="166"/>
      <c r="L104" s="171"/>
    </row>
    <row r="105" spans="2:12" s="10" customFormat="1" ht="19.95" customHeight="1">
      <c r="B105" s="165"/>
      <c r="C105" s="166"/>
      <c r="D105" s="167" t="s">
        <v>107</v>
      </c>
      <c r="E105" s="168"/>
      <c r="F105" s="168"/>
      <c r="G105" s="168"/>
      <c r="H105" s="168"/>
      <c r="I105" s="169"/>
      <c r="J105" s="170">
        <f>J445</f>
        <v>0</v>
      </c>
      <c r="K105" s="166"/>
      <c r="L105" s="171"/>
    </row>
    <row r="106" spans="2:12" s="9" customFormat="1" ht="24.9" customHeight="1">
      <c r="B106" s="158"/>
      <c r="C106" s="159"/>
      <c r="D106" s="160" t="s">
        <v>108</v>
      </c>
      <c r="E106" s="161"/>
      <c r="F106" s="161"/>
      <c r="G106" s="161"/>
      <c r="H106" s="161"/>
      <c r="I106" s="162"/>
      <c r="J106" s="163">
        <f>J447</f>
        <v>0</v>
      </c>
      <c r="K106" s="159"/>
      <c r="L106" s="164"/>
    </row>
    <row r="107" spans="2:12" s="10" customFormat="1" ht="19.95" customHeight="1">
      <c r="B107" s="165"/>
      <c r="C107" s="166"/>
      <c r="D107" s="167" t="s">
        <v>109</v>
      </c>
      <c r="E107" s="168"/>
      <c r="F107" s="168"/>
      <c r="G107" s="168"/>
      <c r="H107" s="168"/>
      <c r="I107" s="169"/>
      <c r="J107" s="170">
        <f>J448</f>
        <v>0</v>
      </c>
      <c r="K107" s="166"/>
      <c r="L107" s="171"/>
    </row>
    <row r="108" spans="2:12" s="10" customFormat="1" ht="19.95" customHeight="1">
      <c r="B108" s="165"/>
      <c r="C108" s="166"/>
      <c r="D108" s="167" t="s">
        <v>110</v>
      </c>
      <c r="E108" s="168"/>
      <c r="F108" s="168"/>
      <c r="G108" s="168"/>
      <c r="H108" s="168"/>
      <c r="I108" s="169"/>
      <c r="J108" s="170">
        <f>J590</f>
        <v>0</v>
      </c>
      <c r="K108" s="166"/>
      <c r="L108" s="171"/>
    </row>
    <row r="109" spans="2:12" s="10" customFormat="1" ht="19.95" customHeight="1">
      <c r="B109" s="165"/>
      <c r="C109" s="166"/>
      <c r="D109" s="167" t="s">
        <v>111</v>
      </c>
      <c r="E109" s="168"/>
      <c r="F109" s="168"/>
      <c r="G109" s="168"/>
      <c r="H109" s="168"/>
      <c r="I109" s="169"/>
      <c r="J109" s="170">
        <f>J613</f>
        <v>0</v>
      </c>
      <c r="K109" s="166"/>
      <c r="L109" s="171"/>
    </row>
    <row r="110" spans="2:12" s="10" customFormat="1" ht="19.95" customHeight="1">
      <c r="B110" s="165"/>
      <c r="C110" s="166"/>
      <c r="D110" s="167" t="s">
        <v>112</v>
      </c>
      <c r="E110" s="168"/>
      <c r="F110" s="168"/>
      <c r="G110" s="168"/>
      <c r="H110" s="168"/>
      <c r="I110" s="169"/>
      <c r="J110" s="170">
        <f>J630</f>
        <v>0</v>
      </c>
      <c r="K110" s="166"/>
      <c r="L110" s="171"/>
    </row>
    <row r="111" spans="2:12" s="10" customFormat="1" ht="19.95" customHeight="1">
      <c r="B111" s="165"/>
      <c r="C111" s="166"/>
      <c r="D111" s="167" t="s">
        <v>113</v>
      </c>
      <c r="E111" s="168"/>
      <c r="F111" s="168"/>
      <c r="G111" s="168"/>
      <c r="H111" s="168"/>
      <c r="I111" s="169"/>
      <c r="J111" s="170">
        <f>J632</f>
        <v>0</v>
      </c>
      <c r="K111" s="166"/>
      <c r="L111" s="171"/>
    </row>
    <row r="112" spans="2:12" s="10" customFormat="1" ht="19.95" customHeight="1">
      <c r="B112" s="165"/>
      <c r="C112" s="166"/>
      <c r="D112" s="167" t="s">
        <v>114</v>
      </c>
      <c r="E112" s="168"/>
      <c r="F112" s="168"/>
      <c r="G112" s="168"/>
      <c r="H112" s="168"/>
      <c r="I112" s="169"/>
      <c r="J112" s="170">
        <f>J658</f>
        <v>0</v>
      </c>
      <c r="K112" s="166"/>
      <c r="L112" s="171"/>
    </row>
    <row r="113" spans="2:12" s="10" customFormat="1" ht="19.95" customHeight="1">
      <c r="B113" s="165"/>
      <c r="C113" s="166"/>
      <c r="D113" s="167" t="s">
        <v>115</v>
      </c>
      <c r="E113" s="168"/>
      <c r="F113" s="168"/>
      <c r="G113" s="168"/>
      <c r="H113" s="168"/>
      <c r="I113" s="169"/>
      <c r="J113" s="170">
        <f>J663</f>
        <v>0</v>
      </c>
      <c r="K113" s="166"/>
      <c r="L113" s="171"/>
    </row>
    <row r="114" spans="2:12" s="10" customFormat="1" ht="19.95" customHeight="1">
      <c r="B114" s="165"/>
      <c r="C114" s="166"/>
      <c r="D114" s="167" t="s">
        <v>116</v>
      </c>
      <c r="E114" s="168"/>
      <c r="F114" s="168"/>
      <c r="G114" s="168"/>
      <c r="H114" s="168"/>
      <c r="I114" s="169"/>
      <c r="J114" s="170">
        <f>J673</f>
        <v>0</v>
      </c>
      <c r="K114" s="166"/>
      <c r="L114" s="171"/>
    </row>
    <row r="115" spans="2:12" s="10" customFormat="1" ht="19.95" customHeight="1">
      <c r="B115" s="165"/>
      <c r="C115" s="166"/>
      <c r="D115" s="167" t="s">
        <v>117</v>
      </c>
      <c r="E115" s="168"/>
      <c r="F115" s="168"/>
      <c r="G115" s="168"/>
      <c r="H115" s="168"/>
      <c r="I115" s="169"/>
      <c r="J115" s="170">
        <f>J682</f>
        <v>0</v>
      </c>
      <c r="K115" s="166"/>
      <c r="L115" s="171"/>
    </row>
    <row r="116" spans="2:12" s="10" customFormat="1" ht="19.95" customHeight="1">
      <c r="B116" s="165"/>
      <c r="C116" s="166"/>
      <c r="D116" s="167" t="s">
        <v>118</v>
      </c>
      <c r="E116" s="168"/>
      <c r="F116" s="168"/>
      <c r="G116" s="168"/>
      <c r="H116" s="168"/>
      <c r="I116" s="169"/>
      <c r="J116" s="170">
        <f>J694</f>
        <v>0</v>
      </c>
      <c r="K116" s="166"/>
      <c r="L116" s="171"/>
    </row>
    <row r="117" spans="2:12" s="10" customFormat="1" ht="14.85" customHeight="1">
      <c r="B117" s="165"/>
      <c r="C117" s="166"/>
      <c r="D117" s="167" t="s">
        <v>119</v>
      </c>
      <c r="E117" s="168"/>
      <c r="F117" s="168"/>
      <c r="G117" s="168"/>
      <c r="H117" s="168"/>
      <c r="I117" s="169"/>
      <c r="J117" s="170">
        <f>J696</f>
        <v>0</v>
      </c>
      <c r="K117" s="166"/>
      <c r="L117" s="171"/>
    </row>
    <row r="118" spans="2:12" s="10" customFormat="1" ht="14.85" customHeight="1">
      <c r="B118" s="165"/>
      <c r="C118" s="166"/>
      <c r="D118" s="167" t="s">
        <v>120</v>
      </c>
      <c r="E118" s="168"/>
      <c r="F118" s="168"/>
      <c r="G118" s="168"/>
      <c r="H118" s="168"/>
      <c r="I118" s="169"/>
      <c r="J118" s="170">
        <f>J706</f>
        <v>0</v>
      </c>
      <c r="K118" s="166"/>
      <c r="L118" s="171"/>
    </row>
    <row r="119" spans="2:12" s="10" customFormat="1" ht="14.85" customHeight="1">
      <c r="B119" s="165"/>
      <c r="C119" s="166"/>
      <c r="D119" s="167" t="s">
        <v>121</v>
      </c>
      <c r="E119" s="168"/>
      <c r="F119" s="168"/>
      <c r="G119" s="168"/>
      <c r="H119" s="168"/>
      <c r="I119" s="169"/>
      <c r="J119" s="170">
        <f>J717</f>
        <v>0</v>
      </c>
      <c r="K119" s="166"/>
      <c r="L119" s="171"/>
    </row>
    <row r="120" spans="2:12" s="10" customFormat="1" ht="14.85" customHeight="1">
      <c r="B120" s="165"/>
      <c r="C120" s="166"/>
      <c r="D120" s="167" t="s">
        <v>122</v>
      </c>
      <c r="E120" s="168"/>
      <c r="F120" s="168"/>
      <c r="G120" s="168"/>
      <c r="H120" s="168"/>
      <c r="I120" s="169"/>
      <c r="J120" s="170">
        <f>J727</f>
        <v>0</v>
      </c>
      <c r="K120" s="166"/>
      <c r="L120" s="171"/>
    </row>
    <row r="121" spans="2:12" s="10" customFormat="1" ht="19.95" customHeight="1">
      <c r="B121" s="165"/>
      <c r="C121" s="166"/>
      <c r="D121" s="167" t="s">
        <v>123</v>
      </c>
      <c r="E121" s="168"/>
      <c r="F121" s="168"/>
      <c r="G121" s="168"/>
      <c r="H121" s="168"/>
      <c r="I121" s="169"/>
      <c r="J121" s="170">
        <f>J736</f>
        <v>0</v>
      </c>
      <c r="K121" s="166"/>
      <c r="L121" s="171"/>
    </row>
    <row r="122" spans="2:12" s="10" customFormat="1" ht="14.85" customHeight="1">
      <c r="B122" s="165"/>
      <c r="C122" s="166"/>
      <c r="D122" s="167" t="s">
        <v>124</v>
      </c>
      <c r="E122" s="168"/>
      <c r="F122" s="168"/>
      <c r="G122" s="168"/>
      <c r="H122" s="168"/>
      <c r="I122" s="169"/>
      <c r="J122" s="170">
        <f>J737</f>
        <v>0</v>
      </c>
      <c r="K122" s="166"/>
      <c r="L122" s="171"/>
    </row>
    <row r="123" spans="2:12" s="10" customFormat="1" ht="14.85" customHeight="1">
      <c r="B123" s="165"/>
      <c r="C123" s="166"/>
      <c r="D123" s="167" t="s">
        <v>125</v>
      </c>
      <c r="E123" s="168"/>
      <c r="F123" s="168"/>
      <c r="G123" s="168"/>
      <c r="H123" s="168"/>
      <c r="I123" s="169"/>
      <c r="J123" s="170">
        <f>J740</f>
        <v>0</v>
      </c>
      <c r="K123" s="166"/>
      <c r="L123" s="171"/>
    </row>
    <row r="124" spans="2:12" s="10" customFormat="1" ht="14.85" customHeight="1">
      <c r="B124" s="165"/>
      <c r="C124" s="166"/>
      <c r="D124" s="167" t="s">
        <v>126</v>
      </c>
      <c r="E124" s="168"/>
      <c r="F124" s="168"/>
      <c r="G124" s="168"/>
      <c r="H124" s="168"/>
      <c r="I124" s="169"/>
      <c r="J124" s="170">
        <f>J742</f>
        <v>0</v>
      </c>
      <c r="K124" s="166"/>
      <c r="L124" s="171"/>
    </row>
    <row r="125" spans="2:12" s="10" customFormat="1" ht="14.85" customHeight="1">
      <c r="B125" s="165"/>
      <c r="C125" s="166"/>
      <c r="D125" s="167" t="s">
        <v>127</v>
      </c>
      <c r="E125" s="168"/>
      <c r="F125" s="168"/>
      <c r="G125" s="168"/>
      <c r="H125" s="168"/>
      <c r="I125" s="169"/>
      <c r="J125" s="170">
        <f>J749</f>
        <v>0</v>
      </c>
      <c r="K125" s="166"/>
      <c r="L125" s="171"/>
    </row>
    <row r="126" spans="2:12" s="10" customFormat="1" ht="14.85" customHeight="1">
      <c r="B126" s="165"/>
      <c r="C126" s="166"/>
      <c r="D126" s="167" t="s">
        <v>128</v>
      </c>
      <c r="E126" s="168"/>
      <c r="F126" s="168"/>
      <c r="G126" s="168"/>
      <c r="H126" s="168"/>
      <c r="I126" s="169"/>
      <c r="J126" s="170">
        <f>J755</f>
        <v>0</v>
      </c>
      <c r="K126" s="166"/>
      <c r="L126" s="171"/>
    </row>
    <row r="127" spans="2:12" s="10" customFormat="1" ht="19.95" customHeight="1">
      <c r="B127" s="165"/>
      <c r="C127" s="166"/>
      <c r="D127" s="167" t="s">
        <v>129</v>
      </c>
      <c r="E127" s="168"/>
      <c r="F127" s="168"/>
      <c r="G127" s="168"/>
      <c r="H127" s="168"/>
      <c r="I127" s="169"/>
      <c r="J127" s="170">
        <f>J757</f>
        <v>0</v>
      </c>
      <c r="K127" s="166"/>
      <c r="L127" s="171"/>
    </row>
    <row r="128" spans="2:12" s="10" customFormat="1" ht="19.95" customHeight="1">
      <c r="B128" s="165"/>
      <c r="C128" s="166"/>
      <c r="D128" s="167" t="s">
        <v>130</v>
      </c>
      <c r="E128" s="168"/>
      <c r="F128" s="168"/>
      <c r="G128" s="168"/>
      <c r="H128" s="168"/>
      <c r="I128" s="169"/>
      <c r="J128" s="170">
        <f>J761</f>
        <v>0</v>
      </c>
      <c r="K128" s="166"/>
      <c r="L128" s="171"/>
    </row>
    <row r="129" spans="1:31" s="10" customFormat="1" ht="19.95" customHeight="1">
      <c r="B129" s="165"/>
      <c r="C129" s="166"/>
      <c r="D129" s="167" t="s">
        <v>131</v>
      </c>
      <c r="E129" s="168"/>
      <c r="F129" s="168"/>
      <c r="G129" s="168"/>
      <c r="H129" s="168"/>
      <c r="I129" s="169"/>
      <c r="J129" s="170">
        <f>J769</f>
        <v>0</v>
      </c>
      <c r="K129" s="166"/>
      <c r="L129" s="171"/>
    </row>
    <row r="130" spans="1:31" s="10" customFormat="1" ht="19.95" customHeight="1">
      <c r="B130" s="165"/>
      <c r="C130" s="166"/>
      <c r="D130" s="167" t="s">
        <v>132</v>
      </c>
      <c r="E130" s="168"/>
      <c r="F130" s="168"/>
      <c r="G130" s="168"/>
      <c r="H130" s="168"/>
      <c r="I130" s="169"/>
      <c r="J130" s="170">
        <f>J775</f>
        <v>0</v>
      </c>
      <c r="K130" s="166"/>
      <c r="L130" s="171"/>
    </row>
    <row r="131" spans="1:31" s="10" customFormat="1" ht="19.95" customHeight="1">
      <c r="B131" s="165"/>
      <c r="C131" s="166"/>
      <c r="D131" s="167" t="s">
        <v>133</v>
      </c>
      <c r="E131" s="168"/>
      <c r="F131" s="168"/>
      <c r="G131" s="168"/>
      <c r="H131" s="168"/>
      <c r="I131" s="169"/>
      <c r="J131" s="170">
        <f>J847</f>
        <v>0</v>
      </c>
      <c r="K131" s="166"/>
      <c r="L131" s="171"/>
    </row>
    <row r="132" spans="1:31" s="10" customFormat="1" ht="19.95" customHeight="1">
      <c r="B132" s="165"/>
      <c r="C132" s="166"/>
      <c r="D132" s="167" t="s">
        <v>134</v>
      </c>
      <c r="E132" s="168"/>
      <c r="F132" s="168"/>
      <c r="G132" s="168"/>
      <c r="H132" s="168"/>
      <c r="I132" s="169"/>
      <c r="J132" s="170">
        <f>J1028</f>
        <v>0</v>
      </c>
      <c r="K132" s="166"/>
      <c r="L132" s="171"/>
    </row>
    <row r="133" spans="1:31" s="9" customFormat="1" ht="24.9" customHeight="1">
      <c r="B133" s="158"/>
      <c r="C133" s="159"/>
      <c r="D133" s="160" t="s">
        <v>135</v>
      </c>
      <c r="E133" s="161"/>
      <c r="F133" s="161"/>
      <c r="G133" s="161"/>
      <c r="H133" s="161"/>
      <c r="I133" s="162"/>
      <c r="J133" s="163">
        <f>J1953</f>
        <v>0</v>
      </c>
      <c r="K133" s="159"/>
      <c r="L133" s="164"/>
    </row>
    <row r="134" spans="1:31" s="2" customFormat="1" ht="21.75" customHeight="1">
      <c r="A134" s="35"/>
      <c r="B134" s="36"/>
      <c r="C134" s="37"/>
      <c r="D134" s="37"/>
      <c r="E134" s="37"/>
      <c r="F134" s="37"/>
      <c r="G134" s="37"/>
      <c r="H134" s="37"/>
      <c r="I134" s="112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31" s="2" customFormat="1" ht="6.9" customHeight="1">
      <c r="A135" s="35"/>
      <c r="B135" s="55"/>
      <c r="C135" s="56"/>
      <c r="D135" s="56"/>
      <c r="E135" s="56"/>
      <c r="F135" s="56"/>
      <c r="G135" s="56"/>
      <c r="H135" s="56"/>
      <c r="I135" s="149"/>
      <c r="J135" s="56"/>
      <c r="K135" s="56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9" spans="1:31" s="2" customFormat="1" ht="6.9" customHeight="1">
      <c r="A139" s="35"/>
      <c r="B139" s="57"/>
      <c r="C139" s="58"/>
      <c r="D139" s="58"/>
      <c r="E139" s="58"/>
      <c r="F139" s="58"/>
      <c r="G139" s="58"/>
      <c r="H139" s="58"/>
      <c r="I139" s="152"/>
      <c r="J139" s="58"/>
      <c r="K139" s="58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31" s="2" customFormat="1" ht="24.9" customHeight="1">
      <c r="A140" s="35"/>
      <c r="B140" s="36"/>
      <c r="C140" s="24" t="s">
        <v>136</v>
      </c>
      <c r="D140" s="37"/>
      <c r="E140" s="37"/>
      <c r="F140" s="37"/>
      <c r="G140" s="37"/>
      <c r="H140" s="37"/>
      <c r="I140" s="112"/>
      <c r="J140" s="37"/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31" s="2" customFormat="1" ht="6.9" customHeight="1">
      <c r="A141" s="35"/>
      <c r="B141" s="36"/>
      <c r="C141" s="37"/>
      <c r="D141" s="37"/>
      <c r="E141" s="37"/>
      <c r="F141" s="37"/>
      <c r="G141" s="37"/>
      <c r="H141" s="37"/>
      <c r="I141" s="112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31" s="2" customFormat="1" ht="12" customHeight="1">
      <c r="A142" s="35"/>
      <c r="B142" s="36"/>
      <c r="C142" s="30" t="s">
        <v>16</v>
      </c>
      <c r="D142" s="37"/>
      <c r="E142" s="37"/>
      <c r="F142" s="37"/>
      <c r="G142" s="37"/>
      <c r="H142" s="37"/>
      <c r="I142" s="112"/>
      <c r="J142" s="37"/>
      <c r="K142" s="37"/>
      <c r="L142" s="52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pans="1:31" s="2" customFormat="1" ht="25.5" customHeight="1">
      <c r="A143" s="35"/>
      <c r="B143" s="36"/>
      <c r="C143" s="37"/>
      <c r="D143" s="37"/>
      <c r="E143" s="323" t="str">
        <f>E7</f>
        <v>MŠ Děčín IX, Rudolfova 76 - Stavební úpravy interiéru, výměna ZTI, ÚT a elektroinstalace</v>
      </c>
      <c r="F143" s="324"/>
      <c r="G143" s="324"/>
      <c r="H143" s="324"/>
      <c r="I143" s="112"/>
      <c r="J143" s="37"/>
      <c r="K143" s="37"/>
      <c r="L143" s="52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pans="1:31" s="2" customFormat="1" ht="12" customHeight="1">
      <c r="A144" s="35"/>
      <c r="B144" s="36"/>
      <c r="C144" s="30" t="s">
        <v>91</v>
      </c>
      <c r="D144" s="37"/>
      <c r="E144" s="37"/>
      <c r="F144" s="37"/>
      <c r="G144" s="37"/>
      <c r="H144" s="37"/>
      <c r="I144" s="112"/>
      <c r="J144" s="37"/>
      <c r="K144" s="37"/>
      <c r="L144" s="52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pans="1:65" s="2" customFormat="1" ht="16.5" customHeight="1">
      <c r="A145" s="35"/>
      <c r="B145" s="36"/>
      <c r="C145" s="37"/>
      <c r="D145" s="37"/>
      <c r="E145" s="289" t="str">
        <f>E9</f>
        <v>1 - Stavební úpravy interiéru, výměna ZTI, ÚT a elektroinstalace</v>
      </c>
      <c r="F145" s="325"/>
      <c r="G145" s="325"/>
      <c r="H145" s="325"/>
      <c r="I145" s="112"/>
      <c r="J145" s="37"/>
      <c r="K145" s="37"/>
      <c r="L145" s="52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pans="1:65" s="2" customFormat="1" ht="6.9" customHeight="1">
      <c r="A146" s="35"/>
      <c r="B146" s="36"/>
      <c r="C146" s="37"/>
      <c r="D146" s="37"/>
      <c r="E146" s="37"/>
      <c r="F146" s="37"/>
      <c r="G146" s="37"/>
      <c r="H146" s="37"/>
      <c r="I146" s="112"/>
      <c r="J146" s="37"/>
      <c r="K146" s="37"/>
      <c r="L146" s="52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pans="1:65" s="2" customFormat="1" ht="12" customHeight="1">
      <c r="A147" s="35"/>
      <c r="B147" s="36"/>
      <c r="C147" s="30" t="s">
        <v>20</v>
      </c>
      <c r="D147" s="37"/>
      <c r="E147" s="37"/>
      <c r="F147" s="28" t="str">
        <f>F12</f>
        <v>Děčín</v>
      </c>
      <c r="G147" s="37"/>
      <c r="H147" s="37"/>
      <c r="I147" s="114" t="s">
        <v>22</v>
      </c>
      <c r="J147" s="67" t="str">
        <f>IF(J12="","",J12)</f>
        <v>8. 11. 2019</v>
      </c>
      <c r="K147" s="37"/>
      <c r="L147" s="52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pans="1:65" s="2" customFormat="1" ht="6.9" customHeight="1">
      <c r="A148" s="35"/>
      <c r="B148" s="36"/>
      <c r="C148" s="37"/>
      <c r="D148" s="37"/>
      <c r="E148" s="37"/>
      <c r="F148" s="37"/>
      <c r="G148" s="37"/>
      <c r="H148" s="37"/>
      <c r="I148" s="112"/>
      <c r="J148" s="37"/>
      <c r="K148" s="37"/>
      <c r="L148" s="52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  <row r="149" spans="1:65" s="2" customFormat="1" ht="15.15" customHeight="1">
      <c r="A149" s="35"/>
      <c r="B149" s="36"/>
      <c r="C149" s="30" t="s">
        <v>24</v>
      </c>
      <c r="D149" s="37"/>
      <c r="E149" s="37"/>
      <c r="F149" s="28" t="str">
        <f>E15</f>
        <v>statutární město Děčín</v>
      </c>
      <c r="G149" s="37"/>
      <c r="H149" s="37"/>
      <c r="I149" s="114" t="s">
        <v>31</v>
      </c>
      <c r="J149" s="33" t="str">
        <f>E21</f>
        <v>PK 006+1 s.r.o.</v>
      </c>
      <c r="K149" s="37"/>
      <c r="L149" s="52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  <row r="150" spans="1:65" s="2" customFormat="1" ht="26.4" customHeight="1">
      <c r="A150" s="35"/>
      <c r="B150" s="36"/>
      <c r="C150" s="30" t="s">
        <v>29</v>
      </c>
      <c r="D150" s="37"/>
      <c r="E150" s="37"/>
      <c r="F150" s="28" t="str">
        <f>IF(E18="","",E18)</f>
        <v>Vyplň údaj</v>
      </c>
      <c r="G150" s="37"/>
      <c r="H150" s="37"/>
      <c r="I150" s="114" t="s">
        <v>35</v>
      </c>
      <c r="J150" s="33" t="str">
        <f>E24</f>
        <v>Ing. Petr Jarkovský</v>
      </c>
      <c r="K150" s="37"/>
      <c r="L150" s="52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  <row r="151" spans="1:65" s="2" customFormat="1" ht="10.35" customHeight="1">
      <c r="A151" s="35"/>
      <c r="B151" s="36"/>
      <c r="C151" s="37"/>
      <c r="D151" s="37"/>
      <c r="E151" s="37"/>
      <c r="F151" s="37"/>
      <c r="G151" s="37"/>
      <c r="H151" s="37"/>
      <c r="I151" s="112"/>
      <c r="J151" s="37"/>
      <c r="K151" s="37"/>
      <c r="L151" s="52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  <row r="152" spans="1:65" s="11" customFormat="1" ht="29.25" customHeight="1">
      <c r="A152" s="172"/>
      <c r="B152" s="173"/>
      <c r="C152" s="174" t="s">
        <v>137</v>
      </c>
      <c r="D152" s="175" t="s">
        <v>65</v>
      </c>
      <c r="E152" s="175" t="s">
        <v>61</v>
      </c>
      <c r="F152" s="175" t="s">
        <v>62</v>
      </c>
      <c r="G152" s="175" t="s">
        <v>138</v>
      </c>
      <c r="H152" s="175" t="s">
        <v>139</v>
      </c>
      <c r="I152" s="176" t="s">
        <v>140</v>
      </c>
      <c r="J152" s="175" t="s">
        <v>96</v>
      </c>
      <c r="K152" s="177" t="s">
        <v>141</v>
      </c>
      <c r="L152" s="178"/>
      <c r="M152" s="76" t="s">
        <v>1</v>
      </c>
      <c r="N152" s="77" t="s">
        <v>44</v>
      </c>
      <c r="O152" s="77" t="s">
        <v>142</v>
      </c>
      <c r="P152" s="77" t="s">
        <v>143</v>
      </c>
      <c r="Q152" s="77" t="s">
        <v>144</v>
      </c>
      <c r="R152" s="77" t="s">
        <v>145</v>
      </c>
      <c r="S152" s="77" t="s">
        <v>146</v>
      </c>
      <c r="T152" s="78" t="s">
        <v>147</v>
      </c>
      <c r="U152" s="172"/>
      <c r="V152" s="172"/>
      <c r="W152" s="172"/>
      <c r="X152" s="172"/>
      <c r="Y152" s="172"/>
      <c r="Z152" s="172"/>
      <c r="AA152" s="172"/>
      <c r="AB152" s="172"/>
      <c r="AC152" s="172"/>
      <c r="AD152" s="172"/>
      <c r="AE152" s="172"/>
    </row>
    <row r="153" spans="1:65" s="2" customFormat="1" ht="22.8" customHeight="1">
      <c r="A153" s="35"/>
      <c r="B153" s="36"/>
      <c r="C153" s="83" t="s">
        <v>148</v>
      </c>
      <c r="D153" s="37"/>
      <c r="E153" s="37"/>
      <c r="F153" s="37"/>
      <c r="G153" s="37"/>
      <c r="H153" s="37"/>
      <c r="I153" s="112"/>
      <c r="J153" s="179">
        <f>BK153</f>
        <v>0</v>
      </c>
      <c r="K153" s="37"/>
      <c r="L153" s="40"/>
      <c r="M153" s="79"/>
      <c r="N153" s="180"/>
      <c r="O153" s="80"/>
      <c r="P153" s="181">
        <f>P154+P447+P1953</f>
        <v>0</v>
      </c>
      <c r="Q153" s="80"/>
      <c r="R153" s="181">
        <f>R154+R447+R1953</f>
        <v>30.38678479</v>
      </c>
      <c r="S153" s="80"/>
      <c r="T153" s="182">
        <f>T154+T447+T1953</f>
        <v>19.290690640000001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79</v>
      </c>
      <c r="AU153" s="18" t="s">
        <v>98</v>
      </c>
      <c r="BK153" s="183">
        <f>BK154+BK447+BK1953</f>
        <v>0</v>
      </c>
    </row>
    <row r="154" spans="1:65" s="12" customFormat="1" ht="25.95" customHeight="1">
      <c r="B154" s="184"/>
      <c r="C154" s="185"/>
      <c r="D154" s="186" t="s">
        <v>79</v>
      </c>
      <c r="E154" s="187" t="s">
        <v>149</v>
      </c>
      <c r="F154" s="187" t="s">
        <v>150</v>
      </c>
      <c r="G154" s="185"/>
      <c r="H154" s="185"/>
      <c r="I154" s="188"/>
      <c r="J154" s="189">
        <f>BK154</f>
        <v>0</v>
      </c>
      <c r="K154" s="185"/>
      <c r="L154" s="190"/>
      <c r="M154" s="191"/>
      <c r="N154" s="192"/>
      <c r="O154" s="192"/>
      <c r="P154" s="193">
        <f>P155+P202+P217+P229+P310+P314+P401+P445</f>
        <v>0</v>
      </c>
      <c r="Q154" s="192"/>
      <c r="R154" s="193">
        <f>R155+R202+R217+R229+R310+R314+R401+R445</f>
        <v>18.560113529999999</v>
      </c>
      <c r="S154" s="192"/>
      <c r="T154" s="194">
        <f>T155+T202+T217+T229+T310+T314+T401+T445</f>
        <v>4.7193399999999999</v>
      </c>
      <c r="AR154" s="195" t="s">
        <v>85</v>
      </c>
      <c r="AT154" s="196" t="s">
        <v>79</v>
      </c>
      <c r="AU154" s="196" t="s">
        <v>80</v>
      </c>
      <c r="AY154" s="195" t="s">
        <v>151</v>
      </c>
      <c r="BK154" s="197">
        <f>BK155+BK202+BK217+BK229+BK310+BK314+BK401+BK445</f>
        <v>0</v>
      </c>
    </row>
    <row r="155" spans="1:65" s="12" customFormat="1" ht="22.8" customHeight="1">
      <c r="B155" s="184"/>
      <c r="C155" s="185"/>
      <c r="D155" s="186" t="s">
        <v>79</v>
      </c>
      <c r="E155" s="198" t="s">
        <v>85</v>
      </c>
      <c r="F155" s="198" t="s">
        <v>152</v>
      </c>
      <c r="G155" s="185"/>
      <c r="H155" s="185"/>
      <c r="I155" s="188"/>
      <c r="J155" s="199">
        <f>BK155</f>
        <v>0</v>
      </c>
      <c r="K155" s="185"/>
      <c r="L155" s="190"/>
      <c r="M155" s="191"/>
      <c r="N155" s="192"/>
      <c r="O155" s="192"/>
      <c r="P155" s="193">
        <f>SUM(P156:P201)</f>
        <v>0</v>
      </c>
      <c r="Q155" s="192"/>
      <c r="R155" s="193">
        <f>SUM(R156:R201)</f>
        <v>10.561999999999999</v>
      </c>
      <c r="S155" s="192"/>
      <c r="T155" s="194">
        <f>SUM(T156:T201)</f>
        <v>0</v>
      </c>
      <c r="AR155" s="195" t="s">
        <v>85</v>
      </c>
      <c r="AT155" s="196" t="s">
        <v>79</v>
      </c>
      <c r="AU155" s="196" t="s">
        <v>85</v>
      </c>
      <c r="AY155" s="195" t="s">
        <v>151</v>
      </c>
      <c r="BK155" s="197">
        <f>SUM(BK156:BK201)</f>
        <v>0</v>
      </c>
    </row>
    <row r="156" spans="1:65" s="2" customFormat="1" ht="24" customHeight="1">
      <c r="A156" s="35"/>
      <c r="B156" s="36"/>
      <c r="C156" s="200" t="s">
        <v>85</v>
      </c>
      <c r="D156" s="200" t="s">
        <v>153</v>
      </c>
      <c r="E156" s="201" t="s">
        <v>154</v>
      </c>
      <c r="F156" s="202" t="s">
        <v>155</v>
      </c>
      <c r="G156" s="203" t="s">
        <v>156</v>
      </c>
      <c r="H156" s="204">
        <v>0.41399999999999998</v>
      </c>
      <c r="I156" s="205"/>
      <c r="J156" s="206">
        <f>ROUND(I156*H156,2)</f>
        <v>0</v>
      </c>
      <c r="K156" s="202" t="s">
        <v>157</v>
      </c>
      <c r="L156" s="40"/>
      <c r="M156" s="207" t="s">
        <v>1</v>
      </c>
      <c r="N156" s="208" t="s">
        <v>45</v>
      </c>
      <c r="O156" s="72"/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1" t="s">
        <v>158</v>
      </c>
      <c r="AT156" s="211" t="s">
        <v>153</v>
      </c>
      <c r="AU156" s="211" t="s">
        <v>89</v>
      </c>
      <c r="AY156" s="18" t="s">
        <v>151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8" t="s">
        <v>85</v>
      </c>
      <c r="BK156" s="212">
        <f>ROUND(I156*H156,2)</f>
        <v>0</v>
      </c>
      <c r="BL156" s="18" t="s">
        <v>158</v>
      </c>
      <c r="BM156" s="211" t="s">
        <v>159</v>
      </c>
    </row>
    <row r="157" spans="1:65" s="2" customFormat="1" ht="19.2">
      <c r="A157" s="35"/>
      <c r="B157" s="36"/>
      <c r="C157" s="37"/>
      <c r="D157" s="213" t="s">
        <v>160</v>
      </c>
      <c r="E157" s="37"/>
      <c r="F157" s="214" t="s">
        <v>161</v>
      </c>
      <c r="G157" s="37"/>
      <c r="H157" s="37"/>
      <c r="I157" s="112"/>
      <c r="J157" s="37"/>
      <c r="K157" s="37"/>
      <c r="L157" s="40"/>
      <c r="M157" s="215"/>
      <c r="N157" s="216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160</v>
      </c>
      <c r="AU157" s="18" t="s">
        <v>89</v>
      </c>
    </row>
    <row r="158" spans="1:65" s="13" customFormat="1" ht="10.199999999999999">
      <c r="B158" s="217"/>
      <c r="C158" s="218"/>
      <c r="D158" s="213" t="s">
        <v>162</v>
      </c>
      <c r="E158" s="219" t="s">
        <v>1</v>
      </c>
      <c r="F158" s="220" t="s">
        <v>163</v>
      </c>
      <c r="G158" s="218"/>
      <c r="H158" s="221">
        <v>0.41399999999999998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162</v>
      </c>
      <c r="AU158" s="227" t="s">
        <v>89</v>
      </c>
      <c r="AV158" s="13" t="s">
        <v>89</v>
      </c>
      <c r="AW158" s="13" t="s">
        <v>34</v>
      </c>
      <c r="AX158" s="13" t="s">
        <v>80</v>
      </c>
      <c r="AY158" s="227" t="s">
        <v>151</v>
      </c>
    </row>
    <row r="159" spans="1:65" s="14" customFormat="1" ht="10.199999999999999">
      <c r="B159" s="228"/>
      <c r="C159" s="229"/>
      <c r="D159" s="213" t="s">
        <v>162</v>
      </c>
      <c r="E159" s="230" t="s">
        <v>1</v>
      </c>
      <c r="F159" s="231" t="s">
        <v>164</v>
      </c>
      <c r="G159" s="229"/>
      <c r="H159" s="232">
        <v>0.41399999999999998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162</v>
      </c>
      <c r="AU159" s="238" t="s">
        <v>89</v>
      </c>
      <c r="AV159" s="14" t="s">
        <v>158</v>
      </c>
      <c r="AW159" s="14" t="s">
        <v>34</v>
      </c>
      <c r="AX159" s="14" t="s">
        <v>85</v>
      </c>
      <c r="AY159" s="238" t="s">
        <v>151</v>
      </c>
    </row>
    <row r="160" spans="1:65" s="2" customFormat="1" ht="24" customHeight="1">
      <c r="A160" s="35"/>
      <c r="B160" s="36"/>
      <c r="C160" s="200" t="s">
        <v>89</v>
      </c>
      <c r="D160" s="200" t="s">
        <v>153</v>
      </c>
      <c r="E160" s="201" t="s">
        <v>165</v>
      </c>
      <c r="F160" s="202" t="s">
        <v>166</v>
      </c>
      <c r="G160" s="203" t="s">
        <v>156</v>
      </c>
      <c r="H160" s="204">
        <v>7.92</v>
      </c>
      <c r="I160" s="205"/>
      <c r="J160" s="206">
        <f>ROUND(I160*H160,2)</f>
        <v>0</v>
      </c>
      <c r="K160" s="202" t="s">
        <v>157</v>
      </c>
      <c r="L160" s="40"/>
      <c r="M160" s="207" t="s">
        <v>1</v>
      </c>
      <c r="N160" s="208" t="s">
        <v>45</v>
      </c>
      <c r="O160" s="72"/>
      <c r="P160" s="209">
        <f>O160*H160</f>
        <v>0</v>
      </c>
      <c r="Q160" s="209">
        <v>0</v>
      </c>
      <c r="R160" s="209">
        <f>Q160*H160</f>
        <v>0</v>
      </c>
      <c r="S160" s="209">
        <v>0</v>
      </c>
      <c r="T160" s="21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1" t="s">
        <v>158</v>
      </c>
      <c r="AT160" s="211" t="s">
        <v>153</v>
      </c>
      <c r="AU160" s="211" t="s">
        <v>89</v>
      </c>
      <c r="AY160" s="18" t="s">
        <v>151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8" t="s">
        <v>85</v>
      </c>
      <c r="BK160" s="212">
        <f>ROUND(I160*H160,2)</f>
        <v>0</v>
      </c>
      <c r="BL160" s="18" t="s">
        <v>158</v>
      </c>
      <c r="BM160" s="211" t="s">
        <v>167</v>
      </c>
    </row>
    <row r="161" spans="1:65" s="15" customFormat="1" ht="10.199999999999999">
      <c r="B161" s="239"/>
      <c r="C161" s="240"/>
      <c r="D161" s="213" t="s">
        <v>162</v>
      </c>
      <c r="E161" s="241" t="s">
        <v>1</v>
      </c>
      <c r="F161" s="242" t="s">
        <v>168</v>
      </c>
      <c r="G161" s="240"/>
      <c r="H161" s="241" t="s">
        <v>1</v>
      </c>
      <c r="I161" s="243"/>
      <c r="J161" s="240"/>
      <c r="K161" s="240"/>
      <c r="L161" s="244"/>
      <c r="M161" s="245"/>
      <c r="N161" s="246"/>
      <c r="O161" s="246"/>
      <c r="P161" s="246"/>
      <c r="Q161" s="246"/>
      <c r="R161" s="246"/>
      <c r="S161" s="246"/>
      <c r="T161" s="247"/>
      <c r="AT161" s="248" t="s">
        <v>162</v>
      </c>
      <c r="AU161" s="248" t="s">
        <v>89</v>
      </c>
      <c r="AV161" s="15" t="s">
        <v>85</v>
      </c>
      <c r="AW161" s="15" t="s">
        <v>34</v>
      </c>
      <c r="AX161" s="15" t="s">
        <v>80</v>
      </c>
      <c r="AY161" s="248" t="s">
        <v>151</v>
      </c>
    </row>
    <row r="162" spans="1:65" s="13" customFormat="1" ht="10.199999999999999">
      <c r="B162" s="217"/>
      <c r="C162" s="218"/>
      <c r="D162" s="213" t="s">
        <v>162</v>
      </c>
      <c r="E162" s="219" t="s">
        <v>1</v>
      </c>
      <c r="F162" s="220" t="s">
        <v>169</v>
      </c>
      <c r="G162" s="218"/>
      <c r="H162" s="221">
        <v>7.92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162</v>
      </c>
      <c r="AU162" s="227" t="s">
        <v>89</v>
      </c>
      <c r="AV162" s="13" t="s">
        <v>89</v>
      </c>
      <c r="AW162" s="13" t="s">
        <v>34</v>
      </c>
      <c r="AX162" s="13" t="s">
        <v>80</v>
      </c>
      <c r="AY162" s="227" t="s">
        <v>151</v>
      </c>
    </row>
    <row r="163" spans="1:65" s="14" customFormat="1" ht="10.199999999999999">
      <c r="B163" s="228"/>
      <c r="C163" s="229"/>
      <c r="D163" s="213" t="s">
        <v>162</v>
      </c>
      <c r="E163" s="230" t="s">
        <v>1</v>
      </c>
      <c r="F163" s="231" t="s">
        <v>164</v>
      </c>
      <c r="G163" s="229"/>
      <c r="H163" s="232">
        <v>7.92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162</v>
      </c>
      <c r="AU163" s="238" t="s">
        <v>89</v>
      </c>
      <c r="AV163" s="14" t="s">
        <v>158</v>
      </c>
      <c r="AW163" s="14" t="s">
        <v>34</v>
      </c>
      <c r="AX163" s="14" t="s">
        <v>85</v>
      </c>
      <c r="AY163" s="238" t="s">
        <v>151</v>
      </c>
    </row>
    <row r="164" spans="1:65" s="2" customFormat="1" ht="24" customHeight="1">
      <c r="A164" s="35"/>
      <c r="B164" s="36"/>
      <c r="C164" s="200" t="s">
        <v>170</v>
      </c>
      <c r="D164" s="200" t="s">
        <v>153</v>
      </c>
      <c r="E164" s="201" t="s">
        <v>171</v>
      </c>
      <c r="F164" s="202" t="s">
        <v>172</v>
      </c>
      <c r="G164" s="203" t="s">
        <v>156</v>
      </c>
      <c r="H164" s="204">
        <v>9.43</v>
      </c>
      <c r="I164" s="205"/>
      <c r="J164" s="206">
        <f>ROUND(I164*H164,2)</f>
        <v>0</v>
      </c>
      <c r="K164" s="202" t="s">
        <v>157</v>
      </c>
      <c r="L164" s="40"/>
      <c r="M164" s="207" t="s">
        <v>1</v>
      </c>
      <c r="N164" s="208" t="s">
        <v>45</v>
      </c>
      <c r="O164" s="72"/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1" t="s">
        <v>158</v>
      </c>
      <c r="AT164" s="211" t="s">
        <v>153</v>
      </c>
      <c r="AU164" s="211" t="s">
        <v>89</v>
      </c>
      <c r="AY164" s="18" t="s">
        <v>151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8" t="s">
        <v>85</v>
      </c>
      <c r="BK164" s="212">
        <f>ROUND(I164*H164,2)</f>
        <v>0</v>
      </c>
      <c r="BL164" s="18" t="s">
        <v>158</v>
      </c>
      <c r="BM164" s="211" t="s">
        <v>173</v>
      </c>
    </row>
    <row r="165" spans="1:65" s="15" customFormat="1" ht="10.199999999999999">
      <c r="B165" s="239"/>
      <c r="C165" s="240"/>
      <c r="D165" s="213" t="s">
        <v>162</v>
      </c>
      <c r="E165" s="241" t="s">
        <v>1</v>
      </c>
      <c r="F165" s="242" t="s">
        <v>174</v>
      </c>
      <c r="G165" s="240"/>
      <c r="H165" s="241" t="s">
        <v>1</v>
      </c>
      <c r="I165" s="243"/>
      <c r="J165" s="240"/>
      <c r="K165" s="240"/>
      <c r="L165" s="244"/>
      <c r="M165" s="245"/>
      <c r="N165" s="246"/>
      <c r="O165" s="246"/>
      <c r="P165" s="246"/>
      <c r="Q165" s="246"/>
      <c r="R165" s="246"/>
      <c r="S165" s="246"/>
      <c r="T165" s="247"/>
      <c r="AT165" s="248" t="s">
        <v>162</v>
      </c>
      <c r="AU165" s="248" t="s">
        <v>89</v>
      </c>
      <c r="AV165" s="15" t="s">
        <v>85</v>
      </c>
      <c r="AW165" s="15" t="s">
        <v>34</v>
      </c>
      <c r="AX165" s="15" t="s">
        <v>80</v>
      </c>
      <c r="AY165" s="248" t="s">
        <v>151</v>
      </c>
    </row>
    <row r="166" spans="1:65" s="13" customFormat="1" ht="10.199999999999999">
      <c r="B166" s="217"/>
      <c r="C166" s="218"/>
      <c r="D166" s="213" t="s">
        <v>162</v>
      </c>
      <c r="E166" s="219" t="s">
        <v>1</v>
      </c>
      <c r="F166" s="220" t="s">
        <v>175</v>
      </c>
      <c r="G166" s="218"/>
      <c r="H166" s="221">
        <v>9.43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162</v>
      </c>
      <c r="AU166" s="227" t="s">
        <v>89</v>
      </c>
      <c r="AV166" s="13" t="s">
        <v>89</v>
      </c>
      <c r="AW166" s="13" t="s">
        <v>34</v>
      </c>
      <c r="AX166" s="13" t="s">
        <v>80</v>
      </c>
      <c r="AY166" s="227" t="s">
        <v>151</v>
      </c>
    </row>
    <row r="167" spans="1:65" s="14" customFormat="1" ht="10.199999999999999">
      <c r="B167" s="228"/>
      <c r="C167" s="229"/>
      <c r="D167" s="213" t="s">
        <v>162</v>
      </c>
      <c r="E167" s="230" t="s">
        <v>1</v>
      </c>
      <c r="F167" s="231" t="s">
        <v>164</v>
      </c>
      <c r="G167" s="229"/>
      <c r="H167" s="232">
        <v>9.43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162</v>
      </c>
      <c r="AU167" s="238" t="s">
        <v>89</v>
      </c>
      <c r="AV167" s="14" t="s">
        <v>158</v>
      </c>
      <c r="AW167" s="14" t="s">
        <v>34</v>
      </c>
      <c r="AX167" s="14" t="s">
        <v>85</v>
      </c>
      <c r="AY167" s="238" t="s">
        <v>151</v>
      </c>
    </row>
    <row r="168" spans="1:65" s="2" customFormat="1" ht="24" customHeight="1">
      <c r="A168" s="35"/>
      <c r="B168" s="36"/>
      <c r="C168" s="200" t="s">
        <v>158</v>
      </c>
      <c r="D168" s="200" t="s">
        <v>153</v>
      </c>
      <c r="E168" s="201" t="s">
        <v>176</v>
      </c>
      <c r="F168" s="202" t="s">
        <v>177</v>
      </c>
      <c r="G168" s="203" t="s">
        <v>156</v>
      </c>
      <c r="H168" s="204">
        <v>5.9749999999999996</v>
      </c>
      <c r="I168" s="205"/>
      <c r="J168" s="206">
        <f>ROUND(I168*H168,2)</f>
        <v>0</v>
      </c>
      <c r="K168" s="202" t="s">
        <v>157</v>
      </c>
      <c r="L168" s="40"/>
      <c r="M168" s="207" t="s">
        <v>1</v>
      </c>
      <c r="N168" s="208" t="s">
        <v>45</v>
      </c>
      <c r="O168" s="72"/>
      <c r="P168" s="209">
        <f>O168*H168</f>
        <v>0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1" t="s">
        <v>158</v>
      </c>
      <c r="AT168" s="211" t="s">
        <v>153</v>
      </c>
      <c r="AU168" s="211" t="s">
        <v>89</v>
      </c>
      <c r="AY168" s="18" t="s">
        <v>151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8" t="s">
        <v>85</v>
      </c>
      <c r="BK168" s="212">
        <f>ROUND(I168*H168,2)</f>
        <v>0</v>
      </c>
      <c r="BL168" s="18" t="s">
        <v>158</v>
      </c>
      <c r="BM168" s="211" t="s">
        <v>178</v>
      </c>
    </row>
    <row r="169" spans="1:65" s="13" customFormat="1" ht="10.199999999999999">
      <c r="B169" s="217"/>
      <c r="C169" s="218"/>
      <c r="D169" s="213" t="s">
        <v>162</v>
      </c>
      <c r="E169" s="219" t="s">
        <v>1</v>
      </c>
      <c r="F169" s="220" t="s">
        <v>179</v>
      </c>
      <c r="G169" s="218"/>
      <c r="H169" s="221">
        <v>0.39600000000000002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162</v>
      </c>
      <c r="AU169" s="227" t="s">
        <v>89</v>
      </c>
      <c r="AV169" s="13" t="s">
        <v>89</v>
      </c>
      <c r="AW169" s="13" t="s">
        <v>34</v>
      </c>
      <c r="AX169" s="13" t="s">
        <v>80</v>
      </c>
      <c r="AY169" s="227" t="s">
        <v>151</v>
      </c>
    </row>
    <row r="170" spans="1:65" s="13" customFormat="1" ht="10.199999999999999">
      <c r="B170" s="217"/>
      <c r="C170" s="218"/>
      <c r="D170" s="213" t="s">
        <v>162</v>
      </c>
      <c r="E170" s="219" t="s">
        <v>1</v>
      </c>
      <c r="F170" s="220" t="s">
        <v>180</v>
      </c>
      <c r="G170" s="218"/>
      <c r="H170" s="221">
        <v>-3.5999999999999997E-2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162</v>
      </c>
      <c r="AU170" s="227" t="s">
        <v>89</v>
      </c>
      <c r="AV170" s="13" t="s">
        <v>89</v>
      </c>
      <c r="AW170" s="13" t="s">
        <v>34</v>
      </c>
      <c r="AX170" s="13" t="s">
        <v>80</v>
      </c>
      <c r="AY170" s="227" t="s">
        <v>151</v>
      </c>
    </row>
    <row r="171" spans="1:65" s="13" customFormat="1" ht="10.199999999999999">
      <c r="B171" s="217"/>
      <c r="C171" s="218"/>
      <c r="D171" s="213" t="s">
        <v>162</v>
      </c>
      <c r="E171" s="219" t="s">
        <v>1</v>
      </c>
      <c r="F171" s="220" t="s">
        <v>181</v>
      </c>
      <c r="G171" s="218"/>
      <c r="H171" s="221">
        <v>-0.13800000000000001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162</v>
      </c>
      <c r="AU171" s="227" t="s">
        <v>89</v>
      </c>
      <c r="AV171" s="13" t="s">
        <v>89</v>
      </c>
      <c r="AW171" s="13" t="s">
        <v>34</v>
      </c>
      <c r="AX171" s="13" t="s">
        <v>80</v>
      </c>
      <c r="AY171" s="227" t="s">
        <v>151</v>
      </c>
    </row>
    <row r="172" spans="1:65" s="13" customFormat="1" ht="10.199999999999999">
      <c r="B172" s="217"/>
      <c r="C172" s="218"/>
      <c r="D172" s="213" t="s">
        <v>162</v>
      </c>
      <c r="E172" s="219" t="s">
        <v>1</v>
      </c>
      <c r="F172" s="220" t="s">
        <v>175</v>
      </c>
      <c r="G172" s="218"/>
      <c r="H172" s="221">
        <v>9.43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162</v>
      </c>
      <c r="AU172" s="227" t="s">
        <v>89</v>
      </c>
      <c r="AV172" s="13" t="s">
        <v>89</v>
      </c>
      <c r="AW172" s="13" t="s">
        <v>34</v>
      </c>
      <c r="AX172" s="13" t="s">
        <v>80</v>
      </c>
      <c r="AY172" s="227" t="s">
        <v>151</v>
      </c>
    </row>
    <row r="173" spans="1:65" s="13" customFormat="1" ht="10.199999999999999">
      <c r="B173" s="217"/>
      <c r="C173" s="218"/>
      <c r="D173" s="213" t="s">
        <v>162</v>
      </c>
      <c r="E173" s="219" t="s">
        <v>1</v>
      </c>
      <c r="F173" s="220" t="s">
        <v>182</v>
      </c>
      <c r="G173" s="218"/>
      <c r="H173" s="221">
        <v>-0.82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162</v>
      </c>
      <c r="AU173" s="227" t="s">
        <v>89</v>
      </c>
      <c r="AV173" s="13" t="s">
        <v>89</v>
      </c>
      <c r="AW173" s="13" t="s">
        <v>34</v>
      </c>
      <c r="AX173" s="13" t="s">
        <v>80</v>
      </c>
      <c r="AY173" s="227" t="s">
        <v>151</v>
      </c>
    </row>
    <row r="174" spans="1:65" s="13" customFormat="1" ht="10.199999999999999">
      <c r="B174" s="217"/>
      <c r="C174" s="218"/>
      <c r="D174" s="213" t="s">
        <v>162</v>
      </c>
      <c r="E174" s="219" t="s">
        <v>1</v>
      </c>
      <c r="F174" s="220" t="s">
        <v>183</v>
      </c>
      <c r="G174" s="218"/>
      <c r="H174" s="221">
        <v>-3.28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162</v>
      </c>
      <c r="AU174" s="227" t="s">
        <v>89</v>
      </c>
      <c r="AV174" s="13" t="s">
        <v>89</v>
      </c>
      <c r="AW174" s="13" t="s">
        <v>34</v>
      </c>
      <c r="AX174" s="13" t="s">
        <v>80</v>
      </c>
      <c r="AY174" s="227" t="s">
        <v>151</v>
      </c>
    </row>
    <row r="175" spans="1:65" s="15" customFormat="1" ht="10.199999999999999">
      <c r="B175" s="239"/>
      <c r="C175" s="240"/>
      <c r="D175" s="213" t="s">
        <v>162</v>
      </c>
      <c r="E175" s="241" t="s">
        <v>1</v>
      </c>
      <c r="F175" s="242" t="s">
        <v>184</v>
      </c>
      <c r="G175" s="240"/>
      <c r="H175" s="241" t="s">
        <v>1</v>
      </c>
      <c r="I175" s="243"/>
      <c r="J175" s="240"/>
      <c r="K175" s="240"/>
      <c r="L175" s="244"/>
      <c r="M175" s="245"/>
      <c r="N175" s="246"/>
      <c r="O175" s="246"/>
      <c r="P175" s="246"/>
      <c r="Q175" s="246"/>
      <c r="R175" s="246"/>
      <c r="S175" s="246"/>
      <c r="T175" s="247"/>
      <c r="AT175" s="248" t="s">
        <v>162</v>
      </c>
      <c r="AU175" s="248" t="s">
        <v>89</v>
      </c>
      <c r="AV175" s="15" t="s">
        <v>85</v>
      </c>
      <c r="AW175" s="15" t="s">
        <v>34</v>
      </c>
      <c r="AX175" s="15" t="s">
        <v>80</v>
      </c>
      <c r="AY175" s="248" t="s">
        <v>151</v>
      </c>
    </row>
    <row r="176" spans="1:65" s="13" customFormat="1" ht="10.199999999999999">
      <c r="B176" s="217"/>
      <c r="C176" s="218"/>
      <c r="D176" s="213" t="s">
        <v>162</v>
      </c>
      <c r="E176" s="219" t="s">
        <v>1</v>
      </c>
      <c r="F176" s="220" t="s">
        <v>185</v>
      </c>
      <c r="G176" s="218"/>
      <c r="H176" s="221">
        <v>8.7999999999999995E-2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162</v>
      </c>
      <c r="AU176" s="227" t="s">
        <v>89</v>
      </c>
      <c r="AV176" s="13" t="s">
        <v>89</v>
      </c>
      <c r="AW176" s="13" t="s">
        <v>34</v>
      </c>
      <c r="AX176" s="13" t="s">
        <v>80</v>
      </c>
      <c r="AY176" s="227" t="s">
        <v>151</v>
      </c>
    </row>
    <row r="177" spans="1:65" s="13" customFormat="1" ht="10.199999999999999">
      <c r="B177" s="217"/>
      <c r="C177" s="218"/>
      <c r="D177" s="213" t="s">
        <v>162</v>
      </c>
      <c r="E177" s="219" t="s">
        <v>1</v>
      </c>
      <c r="F177" s="220" t="s">
        <v>186</v>
      </c>
      <c r="G177" s="218"/>
      <c r="H177" s="221">
        <v>2.5999999999999999E-2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162</v>
      </c>
      <c r="AU177" s="227" t="s">
        <v>89</v>
      </c>
      <c r="AV177" s="13" t="s">
        <v>89</v>
      </c>
      <c r="AW177" s="13" t="s">
        <v>34</v>
      </c>
      <c r="AX177" s="13" t="s">
        <v>80</v>
      </c>
      <c r="AY177" s="227" t="s">
        <v>151</v>
      </c>
    </row>
    <row r="178" spans="1:65" s="13" customFormat="1" ht="10.199999999999999">
      <c r="B178" s="217"/>
      <c r="C178" s="218"/>
      <c r="D178" s="213" t="s">
        <v>162</v>
      </c>
      <c r="E178" s="219" t="s">
        <v>1</v>
      </c>
      <c r="F178" s="220" t="s">
        <v>187</v>
      </c>
      <c r="G178" s="218"/>
      <c r="H178" s="221">
        <v>5.0000000000000001E-3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162</v>
      </c>
      <c r="AU178" s="227" t="s">
        <v>89</v>
      </c>
      <c r="AV178" s="13" t="s">
        <v>89</v>
      </c>
      <c r="AW178" s="13" t="s">
        <v>34</v>
      </c>
      <c r="AX178" s="13" t="s">
        <v>80</v>
      </c>
      <c r="AY178" s="227" t="s">
        <v>151</v>
      </c>
    </row>
    <row r="179" spans="1:65" s="13" customFormat="1" ht="10.199999999999999">
      <c r="B179" s="217"/>
      <c r="C179" s="218"/>
      <c r="D179" s="213" t="s">
        <v>162</v>
      </c>
      <c r="E179" s="219" t="s">
        <v>1</v>
      </c>
      <c r="F179" s="220" t="s">
        <v>188</v>
      </c>
      <c r="G179" s="218"/>
      <c r="H179" s="221">
        <v>0.30399999999999999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162</v>
      </c>
      <c r="AU179" s="227" t="s">
        <v>89</v>
      </c>
      <c r="AV179" s="13" t="s">
        <v>89</v>
      </c>
      <c r="AW179" s="13" t="s">
        <v>34</v>
      </c>
      <c r="AX179" s="13" t="s">
        <v>80</v>
      </c>
      <c r="AY179" s="227" t="s">
        <v>151</v>
      </c>
    </row>
    <row r="180" spans="1:65" s="14" customFormat="1" ht="10.199999999999999">
      <c r="B180" s="228"/>
      <c r="C180" s="229"/>
      <c r="D180" s="213" t="s">
        <v>162</v>
      </c>
      <c r="E180" s="230" t="s">
        <v>1</v>
      </c>
      <c r="F180" s="231" t="s">
        <v>164</v>
      </c>
      <c r="G180" s="229"/>
      <c r="H180" s="232">
        <v>5.9749999999999996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162</v>
      </c>
      <c r="AU180" s="238" t="s">
        <v>89</v>
      </c>
      <c r="AV180" s="14" t="s">
        <v>158</v>
      </c>
      <c r="AW180" s="14" t="s">
        <v>34</v>
      </c>
      <c r="AX180" s="14" t="s">
        <v>85</v>
      </c>
      <c r="AY180" s="238" t="s">
        <v>151</v>
      </c>
    </row>
    <row r="181" spans="1:65" s="2" customFormat="1" ht="24" customHeight="1">
      <c r="A181" s="35"/>
      <c r="B181" s="36"/>
      <c r="C181" s="200" t="s">
        <v>189</v>
      </c>
      <c r="D181" s="200" t="s">
        <v>153</v>
      </c>
      <c r="E181" s="201" t="s">
        <v>190</v>
      </c>
      <c r="F181" s="202" t="s">
        <v>191</v>
      </c>
      <c r="G181" s="203" t="s">
        <v>156</v>
      </c>
      <c r="H181" s="204">
        <v>6.9950000000000001</v>
      </c>
      <c r="I181" s="205"/>
      <c r="J181" s="206">
        <f>ROUND(I181*H181,2)</f>
        <v>0</v>
      </c>
      <c r="K181" s="202" t="s">
        <v>157</v>
      </c>
      <c r="L181" s="40"/>
      <c r="M181" s="207" t="s">
        <v>1</v>
      </c>
      <c r="N181" s="208" t="s">
        <v>45</v>
      </c>
      <c r="O181" s="72"/>
      <c r="P181" s="209">
        <f>O181*H181</f>
        <v>0</v>
      </c>
      <c r="Q181" s="209">
        <v>0</v>
      </c>
      <c r="R181" s="209">
        <f>Q181*H181</f>
        <v>0</v>
      </c>
      <c r="S181" s="209">
        <v>0</v>
      </c>
      <c r="T181" s="21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1" t="s">
        <v>158</v>
      </c>
      <c r="AT181" s="211" t="s">
        <v>153</v>
      </c>
      <c r="AU181" s="211" t="s">
        <v>89</v>
      </c>
      <c r="AY181" s="18" t="s">
        <v>151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8" t="s">
        <v>85</v>
      </c>
      <c r="BK181" s="212">
        <f>ROUND(I181*H181,2)</f>
        <v>0</v>
      </c>
      <c r="BL181" s="18" t="s">
        <v>158</v>
      </c>
      <c r="BM181" s="211" t="s">
        <v>192</v>
      </c>
    </row>
    <row r="182" spans="1:65" s="13" customFormat="1" ht="10.199999999999999">
      <c r="B182" s="217"/>
      <c r="C182" s="218"/>
      <c r="D182" s="213" t="s">
        <v>162</v>
      </c>
      <c r="E182" s="219" t="s">
        <v>1</v>
      </c>
      <c r="F182" s="220" t="s">
        <v>193</v>
      </c>
      <c r="G182" s="218"/>
      <c r="H182" s="221">
        <v>17.763999999999999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162</v>
      </c>
      <c r="AU182" s="227" t="s">
        <v>89</v>
      </c>
      <c r="AV182" s="13" t="s">
        <v>89</v>
      </c>
      <c r="AW182" s="13" t="s">
        <v>34</v>
      </c>
      <c r="AX182" s="13" t="s">
        <v>80</v>
      </c>
      <c r="AY182" s="227" t="s">
        <v>151</v>
      </c>
    </row>
    <row r="183" spans="1:65" s="13" customFormat="1" ht="10.199999999999999">
      <c r="B183" s="217"/>
      <c r="C183" s="218"/>
      <c r="D183" s="213" t="s">
        <v>162</v>
      </c>
      <c r="E183" s="219" t="s">
        <v>1</v>
      </c>
      <c r="F183" s="220" t="s">
        <v>194</v>
      </c>
      <c r="G183" s="218"/>
      <c r="H183" s="221">
        <v>-10.769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162</v>
      </c>
      <c r="AU183" s="227" t="s">
        <v>89</v>
      </c>
      <c r="AV183" s="13" t="s">
        <v>89</v>
      </c>
      <c r="AW183" s="13" t="s">
        <v>34</v>
      </c>
      <c r="AX183" s="13" t="s">
        <v>80</v>
      </c>
      <c r="AY183" s="227" t="s">
        <v>151</v>
      </c>
    </row>
    <row r="184" spans="1:65" s="14" customFormat="1" ht="10.199999999999999">
      <c r="B184" s="228"/>
      <c r="C184" s="229"/>
      <c r="D184" s="213" t="s">
        <v>162</v>
      </c>
      <c r="E184" s="230" t="s">
        <v>1</v>
      </c>
      <c r="F184" s="231" t="s">
        <v>164</v>
      </c>
      <c r="G184" s="229"/>
      <c r="H184" s="232">
        <v>6.9949999999999992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162</v>
      </c>
      <c r="AU184" s="238" t="s">
        <v>89</v>
      </c>
      <c r="AV184" s="14" t="s">
        <v>158</v>
      </c>
      <c r="AW184" s="14" t="s">
        <v>34</v>
      </c>
      <c r="AX184" s="14" t="s">
        <v>85</v>
      </c>
      <c r="AY184" s="238" t="s">
        <v>151</v>
      </c>
    </row>
    <row r="185" spans="1:65" s="2" customFormat="1" ht="16.5" customHeight="1">
      <c r="A185" s="35"/>
      <c r="B185" s="36"/>
      <c r="C185" s="200" t="s">
        <v>195</v>
      </c>
      <c r="D185" s="200" t="s">
        <v>153</v>
      </c>
      <c r="E185" s="201" t="s">
        <v>196</v>
      </c>
      <c r="F185" s="202" t="s">
        <v>197</v>
      </c>
      <c r="G185" s="203" t="s">
        <v>156</v>
      </c>
      <c r="H185" s="204">
        <v>5.9749999999999996</v>
      </c>
      <c r="I185" s="205"/>
      <c r="J185" s="206">
        <f>ROUND(I185*H185,2)</f>
        <v>0</v>
      </c>
      <c r="K185" s="202" t="s">
        <v>157</v>
      </c>
      <c r="L185" s="40"/>
      <c r="M185" s="207" t="s">
        <v>1</v>
      </c>
      <c r="N185" s="208" t="s">
        <v>45</v>
      </c>
      <c r="O185" s="72"/>
      <c r="P185" s="209">
        <f>O185*H185</f>
        <v>0</v>
      </c>
      <c r="Q185" s="209">
        <v>0</v>
      </c>
      <c r="R185" s="209">
        <f>Q185*H185</f>
        <v>0</v>
      </c>
      <c r="S185" s="209">
        <v>0</v>
      </c>
      <c r="T185" s="21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1" t="s">
        <v>158</v>
      </c>
      <c r="AT185" s="211" t="s">
        <v>153</v>
      </c>
      <c r="AU185" s="211" t="s">
        <v>89</v>
      </c>
      <c r="AY185" s="18" t="s">
        <v>151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8" t="s">
        <v>85</v>
      </c>
      <c r="BK185" s="212">
        <f>ROUND(I185*H185,2)</f>
        <v>0</v>
      </c>
      <c r="BL185" s="18" t="s">
        <v>158</v>
      </c>
      <c r="BM185" s="211" t="s">
        <v>198</v>
      </c>
    </row>
    <row r="186" spans="1:65" s="2" customFormat="1" ht="24" customHeight="1">
      <c r="A186" s="35"/>
      <c r="B186" s="36"/>
      <c r="C186" s="200" t="s">
        <v>199</v>
      </c>
      <c r="D186" s="200" t="s">
        <v>153</v>
      </c>
      <c r="E186" s="201" t="s">
        <v>200</v>
      </c>
      <c r="F186" s="202" t="s">
        <v>201</v>
      </c>
      <c r="G186" s="203" t="s">
        <v>156</v>
      </c>
      <c r="H186" s="204">
        <v>10.769</v>
      </c>
      <c r="I186" s="205"/>
      <c r="J186" s="206">
        <f>ROUND(I186*H186,2)</f>
        <v>0</v>
      </c>
      <c r="K186" s="202" t="s">
        <v>157</v>
      </c>
      <c r="L186" s="40"/>
      <c r="M186" s="207" t="s">
        <v>1</v>
      </c>
      <c r="N186" s="208" t="s">
        <v>45</v>
      </c>
      <c r="O186" s="72"/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1" t="s">
        <v>158</v>
      </c>
      <c r="AT186" s="211" t="s">
        <v>153</v>
      </c>
      <c r="AU186" s="211" t="s">
        <v>89</v>
      </c>
      <c r="AY186" s="18" t="s">
        <v>151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8" t="s">
        <v>85</v>
      </c>
      <c r="BK186" s="212">
        <f>ROUND(I186*H186,2)</f>
        <v>0</v>
      </c>
      <c r="BL186" s="18" t="s">
        <v>158</v>
      </c>
      <c r="BM186" s="211" t="s">
        <v>202</v>
      </c>
    </row>
    <row r="187" spans="1:65" s="13" customFormat="1" ht="10.199999999999999">
      <c r="B187" s="217"/>
      <c r="C187" s="218"/>
      <c r="D187" s="213" t="s">
        <v>162</v>
      </c>
      <c r="E187" s="219" t="s">
        <v>1</v>
      </c>
      <c r="F187" s="220" t="s">
        <v>193</v>
      </c>
      <c r="G187" s="218"/>
      <c r="H187" s="221">
        <v>17.763999999999999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162</v>
      </c>
      <c r="AU187" s="227" t="s">
        <v>89</v>
      </c>
      <c r="AV187" s="13" t="s">
        <v>89</v>
      </c>
      <c r="AW187" s="13" t="s">
        <v>34</v>
      </c>
      <c r="AX187" s="13" t="s">
        <v>80</v>
      </c>
      <c r="AY187" s="227" t="s">
        <v>151</v>
      </c>
    </row>
    <row r="188" spans="1:65" s="13" customFormat="1" ht="10.199999999999999">
      <c r="B188" s="217"/>
      <c r="C188" s="218"/>
      <c r="D188" s="213" t="s">
        <v>162</v>
      </c>
      <c r="E188" s="219" t="s">
        <v>1</v>
      </c>
      <c r="F188" s="220" t="s">
        <v>203</v>
      </c>
      <c r="G188" s="218"/>
      <c r="H188" s="221">
        <v>-6.8570000000000002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162</v>
      </c>
      <c r="AU188" s="227" t="s">
        <v>89</v>
      </c>
      <c r="AV188" s="13" t="s">
        <v>89</v>
      </c>
      <c r="AW188" s="13" t="s">
        <v>34</v>
      </c>
      <c r="AX188" s="13" t="s">
        <v>80</v>
      </c>
      <c r="AY188" s="227" t="s">
        <v>151</v>
      </c>
    </row>
    <row r="189" spans="1:65" s="13" customFormat="1" ht="10.199999999999999">
      <c r="B189" s="217"/>
      <c r="C189" s="218"/>
      <c r="D189" s="213" t="s">
        <v>162</v>
      </c>
      <c r="E189" s="219" t="s">
        <v>1</v>
      </c>
      <c r="F189" s="220" t="s">
        <v>181</v>
      </c>
      <c r="G189" s="218"/>
      <c r="H189" s="221">
        <v>-0.13800000000000001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162</v>
      </c>
      <c r="AU189" s="227" t="s">
        <v>89</v>
      </c>
      <c r="AV189" s="13" t="s">
        <v>89</v>
      </c>
      <c r="AW189" s="13" t="s">
        <v>34</v>
      </c>
      <c r="AX189" s="13" t="s">
        <v>80</v>
      </c>
      <c r="AY189" s="227" t="s">
        <v>151</v>
      </c>
    </row>
    <row r="190" spans="1:65" s="14" customFormat="1" ht="10.199999999999999">
      <c r="B190" s="228"/>
      <c r="C190" s="229"/>
      <c r="D190" s="213" t="s">
        <v>162</v>
      </c>
      <c r="E190" s="230" t="s">
        <v>1</v>
      </c>
      <c r="F190" s="231" t="s">
        <v>164</v>
      </c>
      <c r="G190" s="229"/>
      <c r="H190" s="232">
        <v>10.769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162</v>
      </c>
      <c r="AU190" s="238" t="s">
        <v>89</v>
      </c>
      <c r="AV190" s="14" t="s">
        <v>158</v>
      </c>
      <c r="AW190" s="14" t="s">
        <v>34</v>
      </c>
      <c r="AX190" s="14" t="s">
        <v>85</v>
      </c>
      <c r="AY190" s="238" t="s">
        <v>151</v>
      </c>
    </row>
    <row r="191" spans="1:65" s="2" customFormat="1" ht="24" customHeight="1">
      <c r="A191" s="35"/>
      <c r="B191" s="36"/>
      <c r="C191" s="200" t="s">
        <v>204</v>
      </c>
      <c r="D191" s="200" t="s">
        <v>153</v>
      </c>
      <c r="E191" s="201" t="s">
        <v>205</v>
      </c>
      <c r="F191" s="202" t="s">
        <v>206</v>
      </c>
      <c r="G191" s="203" t="s">
        <v>156</v>
      </c>
      <c r="H191" s="204">
        <v>5.2809999999999997</v>
      </c>
      <c r="I191" s="205"/>
      <c r="J191" s="206">
        <f>ROUND(I191*H191,2)</f>
        <v>0</v>
      </c>
      <c r="K191" s="202" t="s">
        <v>157</v>
      </c>
      <c r="L191" s="40"/>
      <c r="M191" s="207" t="s">
        <v>1</v>
      </c>
      <c r="N191" s="208" t="s">
        <v>45</v>
      </c>
      <c r="O191" s="72"/>
      <c r="P191" s="209">
        <f>O191*H191</f>
        <v>0</v>
      </c>
      <c r="Q191" s="209">
        <v>0</v>
      </c>
      <c r="R191" s="209">
        <f>Q191*H191</f>
        <v>0</v>
      </c>
      <c r="S191" s="209">
        <v>0</v>
      </c>
      <c r="T191" s="21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1" t="s">
        <v>158</v>
      </c>
      <c r="AT191" s="211" t="s">
        <v>153</v>
      </c>
      <c r="AU191" s="211" t="s">
        <v>89</v>
      </c>
      <c r="AY191" s="18" t="s">
        <v>151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8" t="s">
        <v>85</v>
      </c>
      <c r="BK191" s="212">
        <f>ROUND(I191*H191,2)</f>
        <v>0</v>
      </c>
      <c r="BL191" s="18" t="s">
        <v>158</v>
      </c>
      <c r="BM191" s="211" t="s">
        <v>207</v>
      </c>
    </row>
    <row r="192" spans="1:65" s="13" customFormat="1" ht="10.199999999999999">
      <c r="B192" s="217"/>
      <c r="C192" s="218"/>
      <c r="D192" s="213" t="s">
        <v>162</v>
      </c>
      <c r="E192" s="219" t="s">
        <v>1</v>
      </c>
      <c r="F192" s="220" t="s">
        <v>208</v>
      </c>
      <c r="G192" s="218"/>
      <c r="H192" s="221">
        <v>2.88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162</v>
      </c>
      <c r="AU192" s="227" t="s">
        <v>89</v>
      </c>
      <c r="AV192" s="13" t="s">
        <v>89</v>
      </c>
      <c r="AW192" s="13" t="s">
        <v>34</v>
      </c>
      <c r="AX192" s="13" t="s">
        <v>80</v>
      </c>
      <c r="AY192" s="227" t="s">
        <v>151</v>
      </c>
    </row>
    <row r="193" spans="1:65" s="13" customFormat="1" ht="10.199999999999999">
      <c r="B193" s="217"/>
      <c r="C193" s="218"/>
      <c r="D193" s="213" t="s">
        <v>162</v>
      </c>
      <c r="E193" s="219" t="s">
        <v>1</v>
      </c>
      <c r="F193" s="220" t="s">
        <v>209</v>
      </c>
      <c r="G193" s="218"/>
      <c r="H193" s="221">
        <v>3.28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162</v>
      </c>
      <c r="AU193" s="227" t="s">
        <v>89</v>
      </c>
      <c r="AV193" s="13" t="s">
        <v>89</v>
      </c>
      <c r="AW193" s="13" t="s">
        <v>34</v>
      </c>
      <c r="AX193" s="13" t="s">
        <v>80</v>
      </c>
      <c r="AY193" s="227" t="s">
        <v>151</v>
      </c>
    </row>
    <row r="194" spans="1:65" s="15" customFormat="1" ht="10.199999999999999">
      <c r="B194" s="239"/>
      <c r="C194" s="240"/>
      <c r="D194" s="213" t="s">
        <v>162</v>
      </c>
      <c r="E194" s="241" t="s">
        <v>1</v>
      </c>
      <c r="F194" s="242" t="s">
        <v>210</v>
      </c>
      <c r="G194" s="240"/>
      <c r="H194" s="241" t="s">
        <v>1</v>
      </c>
      <c r="I194" s="243"/>
      <c r="J194" s="240"/>
      <c r="K194" s="240"/>
      <c r="L194" s="244"/>
      <c r="M194" s="245"/>
      <c r="N194" s="246"/>
      <c r="O194" s="246"/>
      <c r="P194" s="246"/>
      <c r="Q194" s="246"/>
      <c r="R194" s="246"/>
      <c r="S194" s="246"/>
      <c r="T194" s="247"/>
      <c r="AT194" s="248" t="s">
        <v>162</v>
      </c>
      <c r="AU194" s="248" t="s">
        <v>89</v>
      </c>
      <c r="AV194" s="15" t="s">
        <v>85</v>
      </c>
      <c r="AW194" s="15" t="s">
        <v>34</v>
      </c>
      <c r="AX194" s="15" t="s">
        <v>80</v>
      </c>
      <c r="AY194" s="248" t="s">
        <v>151</v>
      </c>
    </row>
    <row r="195" spans="1:65" s="13" customFormat="1" ht="10.199999999999999">
      <c r="B195" s="217"/>
      <c r="C195" s="218"/>
      <c r="D195" s="213" t="s">
        <v>162</v>
      </c>
      <c r="E195" s="219" t="s">
        <v>1</v>
      </c>
      <c r="F195" s="220" t="s">
        <v>211</v>
      </c>
      <c r="G195" s="218"/>
      <c r="H195" s="221">
        <v>-8.7999999999999995E-2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162</v>
      </c>
      <c r="AU195" s="227" t="s">
        <v>89</v>
      </c>
      <c r="AV195" s="13" t="s">
        <v>89</v>
      </c>
      <c r="AW195" s="13" t="s">
        <v>34</v>
      </c>
      <c r="AX195" s="13" t="s">
        <v>80</v>
      </c>
      <c r="AY195" s="227" t="s">
        <v>151</v>
      </c>
    </row>
    <row r="196" spans="1:65" s="13" customFormat="1" ht="10.199999999999999">
      <c r="B196" s="217"/>
      <c r="C196" s="218"/>
      <c r="D196" s="213" t="s">
        <v>162</v>
      </c>
      <c r="E196" s="219" t="s">
        <v>1</v>
      </c>
      <c r="F196" s="220" t="s">
        <v>212</v>
      </c>
      <c r="G196" s="218"/>
      <c r="H196" s="221">
        <v>-2.5999999999999999E-2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162</v>
      </c>
      <c r="AU196" s="227" t="s">
        <v>89</v>
      </c>
      <c r="AV196" s="13" t="s">
        <v>89</v>
      </c>
      <c r="AW196" s="13" t="s">
        <v>34</v>
      </c>
      <c r="AX196" s="13" t="s">
        <v>80</v>
      </c>
      <c r="AY196" s="227" t="s">
        <v>151</v>
      </c>
    </row>
    <row r="197" spans="1:65" s="13" customFormat="1" ht="10.199999999999999">
      <c r="B197" s="217"/>
      <c r="C197" s="218"/>
      <c r="D197" s="213" t="s">
        <v>162</v>
      </c>
      <c r="E197" s="219" t="s">
        <v>1</v>
      </c>
      <c r="F197" s="220" t="s">
        <v>213</v>
      </c>
      <c r="G197" s="218"/>
      <c r="H197" s="221">
        <v>-5.0000000000000001E-3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162</v>
      </c>
      <c r="AU197" s="227" t="s">
        <v>89</v>
      </c>
      <c r="AV197" s="13" t="s">
        <v>89</v>
      </c>
      <c r="AW197" s="13" t="s">
        <v>34</v>
      </c>
      <c r="AX197" s="13" t="s">
        <v>80</v>
      </c>
      <c r="AY197" s="227" t="s">
        <v>151</v>
      </c>
    </row>
    <row r="198" spans="1:65" s="13" customFormat="1" ht="10.199999999999999">
      <c r="B198" s="217"/>
      <c r="C198" s="218"/>
      <c r="D198" s="213" t="s">
        <v>162</v>
      </c>
      <c r="E198" s="219" t="s">
        <v>1</v>
      </c>
      <c r="F198" s="220" t="s">
        <v>214</v>
      </c>
      <c r="G198" s="218"/>
      <c r="H198" s="221">
        <v>-0.76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162</v>
      </c>
      <c r="AU198" s="227" t="s">
        <v>89</v>
      </c>
      <c r="AV198" s="13" t="s">
        <v>89</v>
      </c>
      <c r="AW198" s="13" t="s">
        <v>34</v>
      </c>
      <c r="AX198" s="13" t="s">
        <v>80</v>
      </c>
      <c r="AY198" s="227" t="s">
        <v>151</v>
      </c>
    </row>
    <row r="199" spans="1:65" s="14" customFormat="1" ht="10.199999999999999">
      <c r="B199" s="228"/>
      <c r="C199" s="229"/>
      <c r="D199" s="213" t="s">
        <v>162</v>
      </c>
      <c r="E199" s="230" t="s">
        <v>1</v>
      </c>
      <c r="F199" s="231" t="s">
        <v>164</v>
      </c>
      <c r="G199" s="229"/>
      <c r="H199" s="232">
        <v>5.2810000000000006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162</v>
      </c>
      <c r="AU199" s="238" t="s">
        <v>89</v>
      </c>
      <c r="AV199" s="14" t="s">
        <v>158</v>
      </c>
      <c r="AW199" s="14" t="s">
        <v>34</v>
      </c>
      <c r="AX199" s="14" t="s">
        <v>85</v>
      </c>
      <c r="AY199" s="238" t="s">
        <v>151</v>
      </c>
    </row>
    <row r="200" spans="1:65" s="2" customFormat="1" ht="16.5" customHeight="1">
      <c r="A200" s="35"/>
      <c r="B200" s="36"/>
      <c r="C200" s="249" t="s">
        <v>215</v>
      </c>
      <c r="D200" s="249" t="s">
        <v>216</v>
      </c>
      <c r="E200" s="250" t="s">
        <v>217</v>
      </c>
      <c r="F200" s="251" t="s">
        <v>218</v>
      </c>
      <c r="G200" s="252" t="s">
        <v>219</v>
      </c>
      <c r="H200" s="253">
        <v>10.561999999999999</v>
      </c>
      <c r="I200" s="254"/>
      <c r="J200" s="255">
        <f>ROUND(I200*H200,2)</f>
        <v>0</v>
      </c>
      <c r="K200" s="251" t="s">
        <v>157</v>
      </c>
      <c r="L200" s="256"/>
      <c r="M200" s="257" t="s">
        <v>1</v>
      </c>
      <c r="N200" s="258" t="s">
        <v>45</v>
      </c>
      <c r="O200" s="72"/>
      <c r="P200" s="209">
        <f>O200*H200</f>
        <v>0</v>
      </c>
      <c r="Q200" s="209">
        <v>1</v>
      </c>
      <c r="R200" s="209">
        <f>Q200*H200</f>
        <v>10.561999999999999</v>
      </c>
      <c r="S200" s="209">
        <v>0</v>
      </c>
      <c r="T200" s="21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1" t="s">
        <v>204</v>
      </c>
      <c r="AT200" s="211" t="s">
        <v>216</v>
      </c>
      <c r="AU200" s="211" t="s">
        <v>89</v>
      </c>
      <c r="AY200" s="18" t="s">
        <v>151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8" t="s">
        <v>85</v>
      </c>
      <c r="BK200" s="212">
        <f>ROUND(I200*H200,2)</f>
        <v>0</v>
      </c>
      <c r="BL200" s="18" t="s">
        <v>158</v>
      </c>
      <c r="BM200" s="211" t="s">
        <v>220</v>
      </c>
    </row>
    <row r="201" spans="1:65" s="13" customFormat="1" ht="10.199999999999999">
      <c r="B201" s="217"/>
      <c r="C201" s="218"/>
      <c r="D201" s="213" t="s">
        <v>162</v>
      </c>
      <c r="E201" s="218"/>
      <c r="F201" s="220" t="s">
        <v>221</v>
      </c>
      <c r="G201" s="218"/>
      <c r="H201" s="221">
        <v>10.561999999999999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162</v>
      </c>
      <c r="AU201" s="227" t="s">
        <v>89</v>
      </c>
      <c r="AV201" s="13" t="s">
        <v>89</v>
      </c>
      <c r="AW201" s="13" t="s">
        <v>4</v>
      </c>
      <c r="AX201" s="13" t="s">
        <v>85</v>
      </c>
      <c r="AY201" s="227" t="s">
        <v>151</v>
      </c>
    </row>
    <row r="202" spans="1:65" s="12" customFormat="1" ht="22.8" customHeight="1">
      <c r="B202" s="184"/>
      <c r="C202" s="185"/>
      <c r="D202" s="186" t="s">
        <v>79</v>
      </c>
      <c r="E202" s="198" t="s">
        <v>170</v>
      </c>
      <c r="F202" s="198" t="s">
        <v>222</v>
      </c>
      <c r="G202" s="185"/>
      <c r="H202" s="185"/>
      <c r="I202" s="188"/>
      <c r="J202" s="199">
        <f>BK202</f>
        <v>0</v>
      </c>
      <c r="K202" s="185"/>
      <c r="L202" s="190"/>
      <c r="M202" s="191"/>
      <c r="N202" s="192"/>
      <c r="O202" s="192"/>
      <c r="P202" s="193">
        <f>SUM(P203:P216)</f>
        <v>0</v>
      </c>
      <c r="Q202" s="192"/>
      <c r="R202" s="193">
        <f>SUM(R203:R216)</f>
        <v>1.0891041699999999</v>
      </c>
      <c r="S202" s="192"/>
      <c r="T202" s="194">
        <f>SUM(T203:T216)</f>
        <v>0</v>
      </c>
      <c r="AR202" s="195" t="s">
        <v>85</v>
      </c>
      <c r="AT202" s="196" t="s">
        <v>79</v>
      </c>
      <c r="AU202" s="196" t="s">
        <v>85</v>
      </c>
      <c r="AY202" s="195" t="s">
        <v>151</v>
      </c>
      <c r="BK202" s="197">
        <f>SUM(BK203:BK216)</f>
        <v>0</v>
      </c>
    </row>
    <row r="203" spans="1:65" s="2" customFormat="1" ht="24" customHeight="1">
      <c r="A203" s="35"/>
      <c r="B203" s="36"/>
      <c r="C203" s="200" t="s">
        <v>223</v>
      </c>
      <c r="D203" s="200" t="s">
        <v>153</v>
      </c>
      <c r="E203" s="201" t="s">
        <v>224</v>
      </c>
      <c r="F203" s="202" t="s">
        <v>225</v>
      </c>
      <c r="G203" s="203" t="s">
        <v>226</v>
      </c>
      <c r="H203" s="204">
        <v>2</v>
      </c>
      <c r="I203" s="205"/>
      <c r="J203" s="206">
        <f>ROUND(I203*H203,2)</f>
        <v>0</v>
      </c>
      <c r="K203" s="202" t="s">
        <v>157</v>
      </c>
      <c r="L203" s="40"/>
      <c r="M203" s="207" t="s">
        <v>1</v>
      </c>
      <c r="N203" s="208" t="s">
        <v>45</v>
      </c>
      <c r="O203" s="72"/>
      <c r="P203" s="209">
        <f>O203*H203</f>
        <v>0</v>
      </c>
      <c r="Q203" s="209">
        <v>2.2280000000000001E-2</v>
      </c>
      <c r="R203" s="209">
        <f>Q203*H203</f>
        <v>4.4560000000000002E-2</v>
      </c>
      <c r="S203" s="209">
        <v>0</v>
      </c>
      <c r="T203" s="21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1" t="s">
        <v>158</v>
      </c>
      <c r="AT203" s="211" t="s">
        <v>153</v>
      </c>
      <c r="AU203" s="211" t="s">
        <v>89</v>
      </c>
      <c r="AY203" s="18" t="s">
        <v>151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8" t="s">
        <v>85</v>
      </c>
      <c r="BK203" s="212">
        <f>ROUND(I203*H203,2)</f>
        <v>0</v>
      </c>
      <c r="BL203" s="18" t="s">
        <v>158</v>
      </c>
      <c r="BM203" s="211" t="s">
        <v>227</v>
      </c>
    </row>
    <row r="204" spans="1:65" s="2" customFormat="1" ht="24" customHeight="1">
      <c r="A204" s="35"/>
      <c r="B204" s="36"/>
      <c r="C204" s="200" t="s">
        <v>228</v>
      </c>
      <c r="D204" s="200" t="s">
        <v>153</v>
      </c>
      <c r="E204" s="201" t="s">
        <v>229</v>
      </c>
      <c r="F204" s="202" t="s">
        <v>230</v>
      </c>
      <c r="G204" s="203" t="s">
        <v>231</v>
      </c>
      <c r="H204" s="204">
        <v>14.000999999999999</v>
      </c>
      <c r="I204" s="205"/>
      <c r="J204" s="206">
        <f>ROUND(I204*H204,2)</f>
        <v>0</v>
      </c>
      <c r="K204" s="202" t="s">
        <v>157</v>
      </c>
      <c r="L204" s="40"/>
      <c r="M204" s="207" t="s">
        <v>1</v>
      </c>
      <c r="N204" s="208" t="s">
        <v>45</v>
      </c>
      <c r="O204" s="72"/>
      <c r="P204" s="209">
        <f>O204*H204</f>
        <v>0</v>
      </c>
      <c r="Q204" s="209">
        <v>6.9169999999999995E-2</v>
      </c>
      <c r="R204" s="209">
        <f>Q204*H204</f>
        <v>0.96844916999999986</v>
      </c>
      <c r="S204" s="209">
        <v>0</v>
      </c>
      <c r="T204" s="21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1" t="s">
        <v>158</v>
      </c>
      <c r="AT204" s="211" t="s">
        <v>153</v>
      </c>
      <c r="AU204" s="211" t="s">
        <v>89</v>
      </c>
      <c r="AY204" s="18" t="s">
        <v>151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8" t="s">
        <v>85</v>
      </c>
      <c r="BK204" s="212">
        <f>ROUND(I204*H204,2)</f>
        <v>0</v>
      </c>
      <c r="BL204" s="18" t="s">
        <v>158</v>
      </c>
      <c r="BM204" s="211" t="s">
        <v>232</v>
      </c>
    </row>
    <row r="205" spans="1:65" s="15" customFormat="1" ht="10.199999999999999">
      <c r="B205" s="239"/>
      <c r="C205" s="240"/>
      <c r="D205" s="213" t="s">
        <v>162</v>
      </c>
      <c r="E205" s="241" t="s">
        <v>1</v>
      </c>
      <c r="F205" s="242" t="s">
        <v>233</v>
      </c>
      <c r="G205" s="240"/>
      <c r="H205" s="241" t="s">
        <v>1</v>
      </c>
      <c r="I205" s="243"/>
      <c r="J205" s="240"/>
      <c r="K205" s="240"/>
      <c r="L205" s="244"/>
      <c r="M205" s="245"/>
      <c r="N205" s="246"/>
      <c r="O205" s="246"/>
      <c r="P205" s="246"/>
      <c r="Q205" s="246"/>
      <c r="R205" s="246"/>
      <c r="S205" s="246"/>
      <c r="T205" s="247"/>
      <c r="AT205" s="248" t="s">
        <v>162</v>
      </c>
      <c r="AU205" s="248" t="s">
        <v>89</v>
      </c>
      <c r="AV205" s="15" t="s">
        <v>85</v>
      </c>
      <c r="AW205" s="15" t="s">
        <v>34</v>
      </c>
      <c r="AX205" s="15" t="s">
        <v>80</v>
      </c>
      <c r="AY205" s="248" t="s">
        <v>151</v>
      </c>
    </row>
    <row r="206" spans="1:65" s="13" customFormat="1" ht="10.199999999999999">
      <c r="B206" s="217"/>
      <c r="C206" s="218"/>
      <c r="D206" s="213" t="s">
        <v>162</v>
      </c>
      <c r="E206" s="219" t="s">
        <v>1</v>
      </c>
      <c r="F206" s="220" t="s">
        <v>234</v>
      </c>
      <c r="G206" s="218"/>
      <c r="H206" s="221">
        <v>1.92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162</v>
      </c>
      <c r="AU206" s="227" t="s">
        <v>89</v>
      </c>
      <c r="AV206" s="13" t="s">
        <v>89</v>
      </c>
      <c r="AW206" s="13" t="s">
        <v>34</v>
      </c>
      <c r="AX206" s="13" t="s">
        <v>80</v>
      </c>
      <c r="AY206" s="227" t="s">
        <v>151</v>
      </c>
    </row>
    <row r="207" spans="1:65" s="15" customFormat="1" ht="10.199999999999999">
      <c r="B207" s="239"/>
      <c r="C207" s="240"/>
      <c r="D207" s="213" t="s">
        <v>162</v>
      </c>
      <c r="E207" s="241" t="s">
        <v>1</v>
      </c>
      <c r="F207" s="242" t="s">
        <v>235</v>
      </c>
      <c r="G207" s="240"/>
      <c r="H207" s="241" t="s">
        <v>1</v>
      </c>
      <c r="I207" s="243"/>
      <c r="J207" s="240"/>
      <c r="K207" s="240"/>
      <c r="L207" s="244"/>
      <c r="M207" s="245"/>
      <c r="N207" s="246"/>
      <c r="O207" s="246"/>
      <c r="P207" s="246"/>
      <c r="Q207" s="246"/>
      <c r="R207" s="246"/>
      <c r="S207" s="246"/>
      <c r="T207" s="247"/>
      <c r="AT207" s="248" t="s">
        <v>162</v>
      </c>
      <c r="AU207" s="248" t="s">
        <v>89</v>
      </c>
      <c r="AV207" s="15" t="s">
        <v>85</v>
      </c>
      <c r="AW207" s="15" t="s">
        <v>34</v>
      </c>
      <c r="AX207" s="15" t="s">
        <v>80</v>
      </c>
      <c r="AY207" s="248" t="s">
        <v>151</v>
      </c>
    </row>
    <row r="208" spans="1:65" s="13" customFormat="1" ht="10.199999999999999">
      <c r="B208" s="217"/>
      <c r="C208" s="218"/>
      <c r="D208" s="213" t="s">
        <v>162</v>
      </c>
      <c r="E208" s="219" t="s">
        <v>1</v>
      </c>
      <c r="F208" s="220" t="s">
        <v>236</v>
      </c>
      <c r="G208" s="218"/>
      <c r="H208" s="221">
        <v>12.2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162</v>
      </c>
      <c r="AU208" s="227" t="s">
        <v>89</v>
      </c>
      <c r="AV208" s="13" t="s">
        <v>89</v>
      </c>
      <c r="AW208" s="13" t="s">
        <v>34</v>
      </c>
      <c r="AX208" s="13" t="s">
        <v>80</v>
      </c>
      <c r="AY208" s="227" t="s">
        <v>151</v>
      </c>
    </row>
    <row r="209" spans="1:65" s="13" customFormat="1" ht="10.199999999999999">
      <c r="B209" s="217"/>
      <c r="C209" s="218"/>
      <c r="D209" s="213" t="s">
        <v>162</v>
      </c>
      <c r="E209" s="219" t="s">
        <v>1</v>
      </c>
      <c r="F209" s="220" t="s">
        <v>237</v>
      </c>
      <c r="G209" s="218"/>
      <c r="H209" s="221">
        <v>2.52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162</v>
      </c>
      <c r="AU209" s="227" t="s">
        <v>89</v>
      </c>
      <c r="AV209" s="13" t="s">
        <v>89</v>
      </c>
      <c r="AW209" s="13" t="s">
        <v>34</v>
      </c>
      <c r="AX209" s="13" t="s">
        <v>80</v>
      </c>
      <c r="AY209" s="227" t="s">
        <v>151</v>
      </c>
    </row>
    <row r="210" spans="1:65" s="15" customFormat="1" ht="10.199999999999999">
      <c r="B210" s="239"/>
      <c r="C210" s="240"/>
      <c r="D210" s="213" t="s">
        <v>162</v>
      </c>
      <c r="E210" s="241" t="s">
        <v>1</v>
      </c>
      <c r="F210" s="242" t="s">
        <v>238</v>
      </c>
      <c r="G210" s="240"/>
      <c r="H210" s="241" t="s">
        <v>1</v>
      </c>
      <c r="I210" s="243"/>
      <c r="J210" s="240"/>
      <c r="K210" s="240"/>
      <c r="L210" s="244"/>
      <c r="M210" s="245"/>
      <c r="N210" s="246"/>
      <c r="O210" s="246"/>
      <c r="P210" s="246"/>
      <c r="Q210" s="246"/>
      <c r="R210" s="246"/>
      <c r="S210" s="246"/>
      <c r="T210" s="247"/>
      <c r="AT210" s="248" t="s">
        <v>162</v>
      </c>
      <c r="AU210" s="248" t="s">
        <v>89</v>
      </c>
      <c r="AV210" s="15" t="s">
        <v>85</v>
      </c>
      <c r="AW210" s="15" t="s">
        <v>34</v>
      </c>
      <c r="AX210" s="15" t="s">
        <v>80</v>
      </c>
      <c r="AY210" s="248" t="s">
        <v>151</v>
      </c>
    </row>
    <row r="211" spans="1:65" s="13" customFormat="1" ht="10.199999999999999">
      <c r="B211" s="217"/>
      <c r="C211" s="218"/>
      <c r="D211" s="213" t="s">
        <v>162</v>
      </c>
      <c r="E211" s="219" t="s">
        <v>1</v>
      </c>
      <c r="F211" s="220" t="s">
        <v>239</v>
      </c>
      <c r="G211" s="218"/>
      <c r="H211" s="221">
        <v>-1.379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162</v>
      </c>
      <c r="AU211" s="227" t="s">
        <v>89</v>
      </c>
      <c r="AV211" s="13" t="s">
        <v>89</v>
      </c>
      <c r="AW211" s="13" t="s">
        <v>34</v>
      </c>
      <c r="AX211" s="13" t="s">
        <v>80</v>
      </c>
      <c r="AY211" s="227" t="s">
        <v>151</v>
      </c>
    </row>
    <row r="212" spans="1:65" s="13" customFormat="1" ht="10.199999999999999">
      <c r="B212" s="217"/>
      <c r="C212" s="218"/>
      <c r="D212" s="213" t="s">
        <v>162</v>
      </c>
      <c r="E212" s="219" t="s">
        <v>1</v>
      </c>
      <c r="F212" s="220" t="s">
        <v>240</v>
      </c>
      <c r="G212" s="218"/>
      <c r="H212" s="221">
        <v>-1.26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162</v>
      </c>
      <c r="AU212" s="227" t="s">
        <v>89</v>
      </c>
      <c r="AV212" s="13" t="s">
        <v>89</v>
      </c>
      <c r="AW212" s="13" t="s">
        <v>34</v>
      </c>
      <c r="AX212" s="13" t="s">
        <v>80</v>
      </c>
      <c r="AY212" s="227" t="s">
        <v>151</v>
      </c>
    </row>
    <row r="213" spans="1:65" s="14" customFormat="1" ht="10.199999999999999">
      <c r="B213" s="228"/>
      <c r="C213" s="229"/>
      <c r="D213" s="213" t="s">
        <v>162</v>
      </c>
      <c r="E213" s="230" t="s">
        <v>1</v>
      </c>
      <c r="F213" s="231" t="s">
        <v>164</v>
      </c>
      <c r="G213" s="229"/>
      <c r="H213" s="232">
        <v>14.001000000000001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162</v>
      </c>
      <c r="AU213" s="238" t="s">
        <v>89</v>
      </c>
      <c r="AV213" s="14" t="s">
        <v>158</v>
      </c>
      <c r="AW213" s="14" t="s">
        <v>34</v>
      </c>
      <c r="AX213" s="14" t="s">
        <v>85</v>
      </c>
      <c r="AY213" s="238" t="s">
        <v>151</v>
      </c>
    </row>
    <row r="214" spans="1:65" s="2" customFormat="1" ht="16.5" customHeight="1">
      <c r="A214" s="35"/>
      <c r="B214" s="36"/>
      <c r="C214" s="200" t="s">
        <v>241</v>
      </c>
      <c r="D214" s="200" t="s">
        <v>153</v>
      </c>
      <c r="E214" s="201" t="s">
        <v>242</v>
      </c>
      <c r="F214" s="202" t="s">
        <v>243</v>
      </c>
      <c r="G214" s="203" t="s">
        <v>231</v>
      </c>
      <c r="H214" s="204">
        <v>0.3</v>
      </c>
      <c r="I214" s="205"/>
      <c r="J214" s="206">
        <f>ROUND(I214*H214,2)</f>
        <v>0</v>
      </c>
      <c r="K214" s="202" t="s">
        <v>1</v>
      </c>
      <c r="L214" s="40"/>
      <c r="M214" s="207" t="s">
        <v>1</v>
      </c>
      <c r="N214" s="208" t="s">
        <v>45</v>
      </c>
      <c r="O214" s="72"/>
      <c r="P214" s="209">
        <f>O214*H214</f>
        <v>0</v>
      </c>
      <c r="Q214" s="209">
        <v>0.25364999999999999</v>
      </c>
      <c r="R214" s="209">
        <f>Q214*H214</f>
        <v>7.6094999999999996E-2</v>
      </c>
      <c r="S214" s="209">
        <v>0</v>
      </c>
      <c r="T214" s="21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1" t="s">
        <v>158</v>
      </c>
      <c r="AT214" s="211" t="s">
        <v>153</v>
      </c>
      <c r="AU214" s="211" t="s">
        <v>89</v>
      </c>
      <c r="AY214" s="18" t="s">
        <v>151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8" t="s">
        <v>85</v>
      </c>
      <c r="BK214" s="212">
        <f>ROUND(I214*H214,2)</f>
        <v>0</v>
      </c>
      <c r="BL214" s="18" t="s">
        <v>158</v>
      </c>
      <c r="BM214" s="211" t="s">
        <v>244</v>
      </c>
    </row>
    <row r="215" spans="1:65" s="13" customFormat="1" ht="10.199999999999999">
      <c r="B215" s="217"/>
      <c r="C215" s="218"/>
      <c r="D215" s="213" t="s">
        <v>162</v>
      </c>
      <c r="E215" s="219" t="s">
        <v>1</v>
      </c>
      <c r="F215" s="220" t="s">
        <v>245</v>
      </c>
      <c r="G215" s="218"/>
      <c r="H215" s="221">
        <v>0.3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162</v>
      </c>
      <c r="AU215" s="227" t="s">
        <v>89</v>
      </c>
      <c r="AV215" s="13" t="s">
        <v>89</v>
      </c>
      <c r="AW215" s="13" t="s">
        <v>34</v>
      </c>
      <c r="AX215" s="13" t="s">
        <v>80</v>
      </c>
      <c r="AY215" s="227" t="s">
        <v>151</v>
      </c>
    </row>
    <row r="216" spans="1:65" s="14" customFormat="1" ht="10.199999999999999">
      <c r="B216" s="228"/>
      <c r="C216" s="229"/>
      <c r="D216" s="213" t="s">
        <v>162</v>
      </c>
      <c r="E216" s="230" t="s">
        <v>1</v>
      </c>
      <c r="F216" s="231" t="s">
        <v>164</v>
      </c>
      <c r="G216" s="229"/>
      <c r="H216" s="232">
        <v>0.3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162</v>
      </c>
      <c r="AU216" s="238" t="s">
        <v>89</v>
      </c>
      <c r="AV216" s="14" t="s">
        <v>158</v>
      </c>
      <c r="AW216" s="14" t="s">
        <v>34</v>
      </c>
      <c r="AX216" s="14" t="s">
        <v>85</v>
      </c>
      <c r="AY216" s="238" t="s">
        <v>151</v>
      </c>
    </row>
    <row r="217" spans="1:65" s="12" customFormat="1" ht="22.8" customHeight="1">
      <c r="B217" s="184"/>
      <c r="C217" s="185"/>
      <c r="D217" s="186" t="s">
        <v>79</v>
      </c>
      <c r="E217" s="198" t="s">
        <v>158</v>
      </c>
      <c r="F217" s="198" t="s">
        <v>246</v>
      </c>
      <c r="G217" s="185"/>
      <c r="H217" s="185"/>
      <c r="I217" s="188"/>
      <c r="J217" s="199">
        <f>BK217</f>
        <v>0</v>
      </c>
      <c r="K217" s="185"/>
      <c r="L217" s="190"/>
      <c r="M217" s="191"/>
      <c r="N217" s="192"/>
      <c r="O217" s="192"/>
      <c r="P217" s="193">
        <f>SUM(P218:P228)</f>
        <v>0</v>
      </c>
      <c r="Q217" s="192"/>
      <c r="R217" s="193">
        <f>SUM(R218:R228)</f>
        <v>8.3401379999999997E-2</v>
      </c>
      <c r="S217" s="192"/>
      <c r="T217" s="194">
        <f>SUM(T218:T228)</f>
        <v>0</v>
      </c>
      <c r="AR217" s="195" t="s">
        <v>85</v>
      </c>
      <c r="AT217" s="196" t="s">
        <v>79</v>
      </c>
      <c r="AU217" s="196" t="s">
        <v>85</v>
      </c>
      <c r="AY217" s="195" t="s">
        <v>151</v>
      </c>
      <c r="BK217" s="197">
        <f>SUM(BK218:BK228)</f>
        <v>0</v>
      </c>
    </row>
    <row r="218" spans="1:65" s="2" customFormat="1" ht="24" customHeight="1">
      <c r="A218" s="35"/>
      <c r="B218" s="36"/>
      <c r="C218" s="200" t="s">
        <v>247</v>
      </c>
      <c r="D218" s="200" t="s">
        <v>153</v>
      </c>
      <c r="E218" s="201" t="s">
        <v>248</v>
      </c>
      <c r="F218" s="202" t="s">
        <v>249</v>
      </c>
      <c r="G218" s="203" t="s">
        <v>219</v>
      </c>
      <c r="H218" s="204">
        <v>8.2000000000000003E-2</v>
      </c>
      <c r="I218" s="205"/>
      <c r="J218" s="206">
        <f>ROUND(I218*H218,2)</f>
        <v>0</v>
      </c>
      <c r="K218" s="202" t="s">
        <v>157</v>
      </c>
      <c r="L218" s="40"/>
      <c r="M218" s="207" t="s">
        <v>1</v>
      </c>
      <c r="N218" s="208" t="s">
        <v>45</v>
      </c>
      <c r="O218" s="72"/>
      <c r="P218" s="209">
        <f>O218*H218</f>
        <v>0</v>
      </c>
      <c r="Q218" s="209">
        <v>1.7090000000000001E-2</v>
      </c>
      <c r="R218" s="209">
        <f>Q218*H218</f>
        <v>1.4013800000000002E-3</v>
      </c>
      <c r="S218" s="209">
        <v>0</v>
      </c>
      <c r="T218" s="21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1" t="s">
        <v>158</v>
      </c>
      <c r="AT218" s="211" t="s">
        <v>153</v>
      </c>
      <c r="AU218" s="211" t="s">
        <v>89</v>
      </c>
      <c r="AY218" s="18" t="s">
        <v>151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18" t="s">
        <v>85</v>
      </c>
      <c r="BK218" s="212">
        <f>ROUND(I218*H218,2)</f>
        <v>0</v>
      </c>
      <c r="BL218" s="18" t="s">
        <v>158</v>
      </c>
      <c r="BM218" s="211" t="s">
        <v>250</v>
      </c>
    </row>
    <row r="219" spans="1:65" s="15" customFormat="1" ht="10.199999999999999">
      <c r="B219" s="239"/>
      <c r="C219" s="240"/>
      <c r="D219" s="213" t="s">
        <v>162</v>
      </c>
      <c r="E219" s="241" t="s">
        <v>1</v>
      </c>
      <c r="F219" s="242" t="s">
        <v>235</v>
      </c>
      <c r="G219" s="240"/>
      <c r="H219" s="241" t="s">
        <v>1</v>
      </c>
      <c r="I219" s="243"/>
      <c r="J219" s="240"/>
      <c r="K219" s="240"/>
      <c r="L219" s="244"/>
      <c r="M219" s="245"/>
      <c r="N219" s="246"/>
      <c r="O219" s="246"/>
      <c r="P219" s="246"/>
      <c r="Q219" s="246"/>
      <c r="R219" s="246"/>
      <c r="S219" s="246"/>
      <c r="T219" s="247"/>
      <c r="AT219" s="248" t="s">
        <v>162</v>
      </c>
      <c r="AU219" s="248" t="s">
        <v>89</v>
      </c>
      <c r="AV219" s="15" t="s">
        <v>85</v>
      </c>
      <c r="AW219" s="15" t="s">
        <v>34</v>
      </c>
      <c r="AX219" s="15" t="s">
        <v>80</v>
      </c>
      <c r="AY219" s="248" t="s">
        <v>151</v>
      </c>
    </row>
    <row r="220" spans="1:65" s="13" customFormat="1" ht="10.199999999999999">
      <c r="B220" s="217"/>
      <c r="C220" s="218"/>
      <c r="D220" s="213" t="s">
        <v>162</v>
      </c>
      <c r="E220" s="219" t="s">
        <v>1</v>
      </c>
      <c r="F220" s="220" t="s">
        <v>251</v>
      </c>
      <c r="G220" s="218"/>
      <c r="H220" s="221">
        <v>8.2000000000000003E-2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162</v>
      </c>
      <c r="AU220" s="227" t="s">
        <v>89</v>
      </c>
      <c r="AV220" s="13" t="s">
        <v>89</v>
      </c>
      <c r="AW220" s="13" t="s">
        <v>34</v>
      </c>
      <c r="AX220" s="13" t="s">
        <v>80</v>
      </c>
      <c r="AY220" s="227" t="s">
        <v>151</v>
      </c>
    </row>
    <row r="221" spans="1:65" s="14" customFormat="1" ht="10.199999999999999">
      <c r="B221" s="228"/>
      <c r="C221" s="229"/>
      <c r="D221" s="213" t="s">
        <v>162</v>
      </c>
      <c r="E221" s="230" t="s">
        <v>1</v>
      </c>
      <c r="F221" s="231" t="s">
        <v>164</v>
      </c>
      <c r="G221" s="229"/>
      <c r="H221" s="232">
        <v>8.2000000000000003E-2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162</v>
      </c>
      <c r="AU221" s="238" t="s">
        <v>89</v>
      </c>
      <c r="AV221" s="14" t="s">
        <v>158</v>
      </c>
      <c r="AW221" s="14" t="s">
        <v>34</v>
      </c>
      <c r="AX221" s="14" t="s">
        <v>85</v>
      </c>
      <c r="AY221" s="238" t="s">
        <v>151</v>
      </c>
    </row>
    <row r="222" spans="1:65" s="2" customFormat="1" ht="16.5" customHeight="1">
      <c r="A222" s="35"/>
      <c r="B222" s="36"/>
      <c r="C222" s="249" t="s">
        <v>252</v>
      </c>
      <c r="D222" s="249" t="s">
        <v>216</v>
      </c>
      <c r="E222" s="250" t="s">
        <v>253</v>
      </c>
      <c r="F222" s="251" t="s">
        <v>254</v>
      </c>
      <c r="G222" s="252" t="s">
        <v>219</v>
      </c>
      <c r="H222" s="253">
        <v>8.2000000000000003E-2</v>
      </c>
      <c r="I222" s="254"/>
      <c r="J222" s="255">
        <f>ROUND(I222*H222,2)</f>
        <v>0</v>
      </c>
      <c r="K222" s="251" t="s">
        <v>157</v>
      </c>
      <c r="L222" s="256"/>
      <c r="M222" s="257" t="s">
        <v>1</v>
      </c>
      <c r="N222" s="258" t="s">
        <v>45</v>
      </c>
      <c r="O222" s="72"/>
      <c r="P222" s="209">
        <f>O222*H222</f>
        <v>0</v>
      </c>
      <c r="Q222" s="209">
        <v>1</v>
      </c>
      <c r="R222" s="209">
        <f>Q222*H222</f>
        <v>8.2000000000000003E-2</v>
      </c>
      <c r="S222" s="209">
        <v>0</v>
      </c>
      <c r="T222" s="21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1" t="s">
        <v>204</v>
      </c>
      <c r="AT222" s="211" t="s">
        <v>216</v>
      </c>
      <c r="AU222" s="211" t="s">
        <v>89</v>
      </c>
      <c r="AY222" s="18" t="s">
        <v>151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8" t="s">
        <v>85</v>
      </c>
      <c r="BK222" s="212">
        <f>ROUND(I222*H222,2)</f>
        <v>0</v>
      </c>
      <c r="BL222" s="18" t="s">
        <v>158</v>
      </c>
      <c r="BM222" s="211" t="s">
        <v>255</v>
      </c>
    </row>
    <row r="223" spans="1:65" s="2" customFormat="1" ht="19.2">
      <c r="A223" s="35"/>
      <c r="B223" s="36"/>
      <c r="C223" s="37"/>
      <c r="D223" s="213" t="s">
        <v>160</v>
      </c>
      <c r="E223" s="37"/>
      <c r="F223" s="214" t="s">
        <v>256</v>
      </c>
      <c r="G223" s="37"/>
      <c r="H223" s="37"/>
      <c r="I223" s="112"/>
      <c r="J223" s="37"/>
      <c r="K223" s="37"/>
      <c r="L223" s="40"/>
      <c r="M223" s="215"/>
      <c r="N223" s="216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160</v>
      </c>
      <c r="AU223" s="18" t="s">
        <v>89</v>
      </c>
    </row>
    <row r="224" spans="1:65" s="2" customFormat="1" ht="24" customHeight="1">
      <c r="A224" s="35"/>
      <c r="B224" s="36"/>
      <c r="C224" s="200" t="s">
        <v>8</v>
      </c>
      <c r="D224" s="200" t="s">
        <v>153</v>
      </c>
      <c r="E224" s="201" t="s">
        <v>257</v>
      </c>
      <c r="F224" s="202" t="s">
        <v>258</v>
      </c>
      <c r="G224" s="203" t="s">
        <v>156</v>
      </c>
      <c r="H224" s="204">
        <v>1.5760000000000001</v>
      </c>
      <c r="I224" s="205"/>
      <c r="J224" s="206">
        <f>ROUND(I224*H224,2)</f>
        <v>0</v>
      </c>
      <c r="K224" s="202" t="s">
        <v>157</v>
      </c>
      <c r="L224" s="40"/>
      <c r="M224" s="207" t="s">
        <v>1</v>
      </c>
      <c r="N224" s="208" t="s">
        <v>45</v>
      </c>
      <c r="O224" s="72"/>
      <c r="P224" s="209">
        <f>O224*H224</f>
        <v>0</v>
      </c>
      <c r="Q224" s="209">
        <v>0</v>
      </c>
      <c r="R224" s="209">
        <f>Q224*H224</f>
        <v>0</v>
      </c>
      <c r="S224" s="209">
        <v>0</v>
      </c>
      <c r="T224" s="21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1" t="s">
        <v>158</v>
      </c>
      <c r="AT224" s="211" t="s">
        <v>153</v>
      </c>
      <c r="AU224" s="211" t="s">
        <v>89</v>
      </c>
      <c r="AY224" s="18" t="s">
        <v>151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18" t="s">
        <v>85</v>
      </c>
      <c r="BK224" s="212">
        <f>ROUND(I224*H224,2)</f>
        <v>0</v>
      </c>
      <c r="BL224" s="18" t="s">
        <v>158</v>
      </c>
      <c r="BM224" s="211" t="s">
        <v>259</v>
      </c>
    </row>
    <row r="225" spans="1:65" s="13" customFormat="1" ht="10.199999999999999">
      <c r="B225" s="217"/>
      <c r="C225" s="218"/>
      <c r="D225" s="213" t="s">
        <v>162</v>
      </c>
      <c r="E225" s="219" t="s">
        <v>1</v>
      </c>
      <c r="F225" s="220" t="s">
        <v>260</v>
      </c>
      <c r="G225" s="218"/>
      <c r="H225" s="221">
        <v>3.5999999999999997E-2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162</v>
      </c>
      <c r="AU225" s="227" t="s">
        <v>89</v>
      </c>
      <c r="AV225" s="13" t="s">
        <v>89</v>
      </c>
      <c r="AW225" s="13" t="s">
        <v>34</v>
      </c>
      <c r="AX225" s="13" t="s">
        <v>80</v>
      </c>
      <c r="AY225" s="227" t="s">
        <v>151</v>
      </c>
    </row>
    <row r="226" spans="1:65" s="13" customFormat="1" ht="10.199999999999999">
      <c r="B226" s="217"/>
      <c r="C226" s="218"/>
      <c r="D226" s="213" t="s">
        <v>162</v>
      </c>
      <c r="E226" s="219" t="s">
        <v>1</v>
      </c>
      <c r="F226" s="220" t="s">
        <v>261</v>
      </c>
      <c r="G226" s="218"/>
      <c r="H226" s="221">
        <v>0.82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162</v>
      </c>
      <c r="AU226" s="227" t="s">
        <v>89</v>
      </c>
      <c r="AV226" s="13" t="s">
        <v>89</v>
      </c>
      <c r="AW226" s="13" t="s">
        <v>34</v>
      </c>
      <c r="AX226" s="13" t="s">
        <v>80</v>
      </c>
      <c r="AY226" s="227" t="s">
        <v>151</v>
      </c>
    </row>
    <row r="227" spans="1:65" s="13" customFormat="1" ht="10.199999999999999">
      <c r="B227" s="217"/>
      <c r="C227" s="218"/>
      <c r="D227" s="213" t="s">
        <v>162</v>
      </c>
      <c r="E227" s="219" t="s">
        <v>1</v>
      </c>
      <c r="F227" s="220" t="s">
        <v>262</v>
      </c>
      <c r="G227" s="218"/>
      <c r="H227" s="221">
        <v>0.72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162</v>
      </c>
      <c r="AU227" s="227" t="s">
        <v>89</v>
      </c>
      <c r="AV227" s="13" t="s">
        <v>89</v>
      </c>
      <c r="AW227" s="13" t="s">
        <v>34</v>
      </c>
      <c r="AX227" s="13" t="s">
        <v>80</v>
      </c>
      <c r="AY227" s="227" t="s">
        <v>151</v>
      </c>
    </row>
    <row r="228" spans="1:65" s="14" customFormat="1" ht="10.199999999999999">
      <c r="B228" s="228"/>
      <c r="C228" s="229"/>
      <c r="D228" s="213" t="s">
        <v>162</v>
      </c>
      <c r="E228" s="230" t="s">
        <v>1</v>
      </c>
      <c r="F228" s="231" t="s">
        <v>164</v>
      </c>
      <c r="G228" s="229"/>
      <c r="H228" s="232">
        <v>1.5760000000000001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AT228" s="238" t="s">
        <v>162</v>
      </c>
      <c r="AU228" s="238" t="s">
        <v>89</v>
      </c>
      <c r="AV228" s="14" t="s">
        <v>158</v>
      </c>
      <c r="AW228" s="14" t="s">
        <v>34</v>
      </c>
      <c r="AX228" s="14" t="s">
        <v>85</v>
      </c>
      <c r="AY228" s="238" t="s">
        <v>151</v>
      </c>
    </row>
    <row r="229" spans="1:65" s="12" customFormat="1" ht="22.8" customHeight="1">
      <c r="B229" s="184"/>
      <c r="C229" s="185"/>
      <c r="D229" s="186" t="s">
        <v>79</v>
      </c>
      <c r="E229" s="198" t="s">
        <v>195</v>
      </c>
      <c r="F229" s="198" t="s">
        <v>263</v>
      </c>
      <c r="G229" s="185"/>
      <c r="H229" s="185"/>
      <c r="I229" s="188"/>
      <c r="J229" s="199">
        <f>BK229</f>
        <v>0</v>
      </c>
      <c r="K229" s="185"/>
      <c r="L229" s="190"/>
      <c r="M229" s="191"/>
      <c r="N229" s="192"/>
      <c r="O229" s="192"/>
      <c r="P229" s="193">
        <f>SUM(P230:P309)</f>
        <v>0</v>
      </c>
      <c r="Q229" s="192"/>
      <c r="R229" s="193">
        <f>SUM(R230:R309)</f>
        <v>6.7256719399999989</v>
      </c>
      <c r="S229" s="192"/>
      <c r="T229" s="194">
        <f>SUM(T230:T309)</f>
        <v>0</v>
      </c>
      <c r="AR229" s="195" t="s">
        <v>85</v>
      </c>
      <c r="AT229" s="196" t="s">
        <v>79</v>
      </c>
      <c r="AU229" s="196" t="s">
        <v>85</v>
      </c>
      <c r="AY229" s="195" t="s">
        <v>151</v>
      </c>
      <c r="BK229" s="197">
        <f>SUM(BK230:BK309)</f>
        <v>0</v>
      </c>
    </row>
    <row r="230" spans="1:65" s="2" customFormat="1" ht="24" customHeight="1">
      <c r="A230" s="35"/>
      <c r="B230" s="36"/>
      <c r="C230" s="200" t="s">
        <v>264</v>
      </c>
      <c r="D230" s="200" t="s">
        <v>153</v>
      </c>
      <c r="E230" s="201" t="s">
        <v>265</v>
      </c>
      <c r="F230" s="202" t="s">
        <v>266</v>
      </c>
      <c r="G230" s="203" t="s">
        <v>231</v>
      </c>
      <c r="H230" s="204">
        <v>69.248000000000005</v>
      </c>
      <c r="I230" s="205"/>
      <c r="J230" s="206">
        <f>ROUND(I230*H230,2)</f>
        <v>0</v>
      </c>
      <c r="K230" s="202" t="s">
        <v>157</v>
      </c>
      <c r="L230" s="40"/>
      <c r="M230" s="207" t="s">
        <v>1</v>
      </c>
      <c r="N230" s="208" t="s">
        <v>45</v>
      </c>
      <c r="O230" s="72"/>
      <c r="P230" s="209">
        <f>O230*H230</f>
        <v>0</v>
      </c>
      <c r="Q230" s="209">
        <v>2.0480000000000002E-2</v>
      </c>
      <c r="R230" s="209">
        <f>Q230*H230</f>
        <v>1.4181990400000002</v>
      </c>
      <c r="S230" s="209">
        <v>0</v>
      </c>
      <c r="T230" s="21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1" t="s">
        <v>158</v>
      </c>
      <c r="AT230" s="211" t="s">
        <v>153</v>
      </c>
      <c r="AU230" s="211" t="s">
        <v>89</v>
      </c>
      <c r="AY230" s="18" t="s">
        <v>151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8" t="s">
        <v>85</v>
      </c>
      <c r="BK230" s="212">
        <f>ROUND(I230*H230,2)</f>
        <v>0</v>
      </c>
      <c r="BL230" s="18" t="s">
        <v>158</v>
      </c>
      <c r="BM230" s="211" t="s">
        <v>267</v>
      </c>
    </row>
    <row r="231" spans="1:65" s="2" customFormat="1" ht="19.2">
      <c r="A231" s="35"/>
      <c r="B231" s="36"/>
      <c r="C231" s="37"/>
      <c r="D231" s="213" t="s">
        <v>160</v>
      </c>
      <c r="E231" s="37"/>
      <c r="F231" s="214" t="s">
        <v>268</v>
      </c>
      <c r="G231" s="37"/>
      <c r="H231" s="37"/>
      <c r="I231" s="112"/>
      <c r="J231" s="37"/>
      <c r="K231" s="37"/>
      <c r="L231" s="40"/>
      <c r="M231" s="215"/>
      <c r="N231" s="216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160</v>
      </c>
      <c r="AU231" s="18" t="s">
        <v>89</v>
      </c>
    </row>
    <row r="232" spans="1:65" s="15" customFormat="1" ht="10.199999999999999">
      <c r="B232" s="239"/>
      <c r="C232" s="240"/>
      <c r="D232" s="213" t="s">
        <v>162</v>
      </c>
      <c r="E232" s="241" t="s">
        <v>1</v>
      </c>
      <c r="F232" s="242" t="s">
        <v>233</v>
      </c>
      <c r="G232" s="240"/>
      <c r="H232" s="241" t="s">
        <v>1</v>
      </c>
      <c r="I232" s="243"/>
      <c r="J232" s="240"/>
      <c r="K232" s="240"/>
      <c r="L232" s="244"/>
      <c r="M232" s="245"/>
      <c r="N232" s="246"/>
      <c r="O232" s="246"/>
      <c r="P232" s="246"/>
      <c r="Q232" s="246"/>
      <c r="R232" s="246"/>
      <c r="S232" s="246"/>
      <c r="T232" s="247"/>
      <c r="AT232" s="248" t="s">
        <v>162</v>
      </c>
      <c r="AU232" s="248" t="s">
        <v>89</v>
      </c>
      <c r="AV232" s="15" t="s">
        <v>85</v>
      </c>
      <c r="AW232" s="15" t="s">
        <v>34</v>
      </c>
      <c r="AX232" s="15" t="s">
        <v>80</v>
      </c>
      <c r="AY232" s="248" t="s">
        <v>151</v>
      </c>
    </row>
    <row r="233" spans="1:65" s="13" customFormat="1" ht="10.199999999999999">
      <c r="B233" s="217"/>
      <c r="C233" s="218"/>
      <c r="D233" s="213" t="s">
        <v>162</v>
      </c>
      <c r="E233" s="219" t="s">
        <v>1</v>
      </c>
      <c r="F233" s="220" t="s">
        <v>269</v>
      </c>
      <c r="G233" s="218"/>
      <c r="H233" s="221">
        <v>26.28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162</v>
      </c>
      <c r="AU233" s="227" t="s">
        <v>89</v>
      </c>
      <c r="AV233" s="13" t="s">
        <v>89</v>
      </c>
      <c r="AW233" s="13" t="s">
        <v>34</v>
      </c>
      <c r="AX233" s="13" t="s">
        <v>80</v>
      </c>
      <c r="AY233" s="227" t="s">
        <v>151</v>
      </c>
    </row>
    <row r="234" spans="1:65" s="13" customFormat="1" ht="10.199999999999999">
      <c r="B234" s="217"/>
      <c r="C234" s="218"/>
      <c r="D234" s="213" t="s">
        <v>162</v>
      </c>
      <c r="E234" s="219" t="s">
        <v>1</v>
      </c>
      <c r="F234" s="220" t="s">
        <v>270</v>
      </c>
      <c r="G234" s="218"/>
      <c r="H234" s="221">
        <v>0.3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162</v>
      </c>
      <c r="AU234" s="227" t="s">
        <v>89</v>
      </c>
      <c r="AV234" s="13" t="s">
        <v>89</v>
      </c>
      <c r="AW234" s="13" t="s">
        <v>34</v>
      </c>
      <c r="AX234" s="13" t="s">
        <v>80</v>
      </c>
      <c r="AY234" s="227" t="s">
        <v>151</v>
      </c>
    </row>
    <row r="235" spans="1:65" s="13" customFormat="1" ht="10.199999999999999">
      <c r="B235" s="217"/>
      <c r="C235" s="218"/>
      <c r="D235" s="213" t="s">
        <v>162</v>
      </c>
      <c r="E235" s="219" t="s">
        <v>1</v>
      </c>
      <c r="F235" s="220" t="s">
        <v>271</v>
      </c>
      <c r="G235" s="218"/>
      <c r="H235" s="221">
        <v>-0.36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162</v>
      </c>
      <c r="AU235" s="227" t="s">
        <v>89</v>
      </c>
      <c r="AV235" s="13" t="s">
        <v>89</v>
      </c>
      <c r="AW235" s="13" t="s">
        <v>34</v>
      </c>
      <c r="AX235" s="13" t="s">
        <v>80</v>
      </c>
      <c r="AY235" s="227" t="s">
        <v>151</v>
      </c>
    </row>
    <row r="236" spans="1:65" s="15" customFormat="1" ht="10.199999999999999">
      <c r="B236" s="239"/>
      <c r="C236" s="240"/>
      <c r="D236" s="213" t="s">
        <v>162</v>
      </c>
      <c r="E236" s="241" t="s">
        <v>1</v>
      </c>
      <c r="F236" s="242" t="s">
        <v>238</v>
      </c>
      <c r="G236" s="240"/>
      <c r="H236" s="241" t="s">
        <v>1</v>
      </c>
      <c r="I236" s="243"/>
      <c r="J236" s="240"/>
      <c r="K236" s="240"/>
      <c r="L236" s="244"/>
      <c r="M236" s="245"/>
      <c r="N236" s="246"/>
      <c r="O236" s="246"/>
      <c r="P236" s="246"/>
      <c r="Q236" s="246"/>
      <c r="R236" s="246"/>
      <c r="S236" s="246"/>
      <c r="T236" s="247"/>
      <c r="AT236" s="248" t="s">
        <v>162</v>
      </c>
      <c r="AU236" s="248" t="s">
        <v>89</v>
      </c>
      <c r="AV236" s="15" t="s">
        <v>85</v>
      </c>
      <c r="AW236" s="15" t="s">
        <v>34</v>
      </c>
      <c r="AX236" s="15" t="s">
        <v>80</v>
      </c>
      <c r="AY236" s="248" t="s">
        <v>151</v>
      </c>
    </row>
    <row r="237" spans="1:65" s="13" customFormat="1" ht="10.199999999999999">
      <c r="B237" s="217"/>
      <c r="C237" s="218"/>
      <c r="D237" s="213" t="s">
        <v>162</v>
      </c>
      <c r="E237" s="219" t="s">
        <v>1</v>
      </c>
      <c r="F237" s="220" t="s">
        <v>272</v>
      </c>
      <c r="G237" s="218"/>
      <c r="H237" s="221">
        <v>-1.62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162</v>
      </c>
      <c r="AU237" s="227" t="s">
        <v>89</v>
      </c>
      <c r="AV237" s="13" t="s">
        <v>89</v>
      </c>
      <c r="AW237" s="13" t="s">
        <v>34</v>
      </c>
      <c r="AX237" s="13" t="s">
        <v>80</v>
      </c>
      <c r="AY237" s="227" t="s">
        <v>151</v>
      </c>
    </row>
    <row r="238" spans="1:65" s="13" customFormat="1" ht="10.199999999999999">
      <c r="B238" s="217"/>
      <c r="C238" s="218"/>
      <c r="D238" s="213" t="s">
        <v>162</v>
      </c>
      <c r="E238" s="219" t="s">
        <v>1</v>
      </c>
      <c r="F238" s="220" t="s">
        <v>273</v>
      </c>
      <c r="G238" s="218"/>
      <c r="H238" s="221">
        <v>-1</v>
      </c>
      <c r="I238" s="222"/>
      <c r="J238" s="218"/>
      <c r="K238" s="218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162</v>
      </c>
      <c r="AU238" s="227" t="s">
        <v>89</v>
      </c>
      <c r="AV238" s="13" t="s">
        <v>89</v>
      </c>
      <c r="AW238" s="13" t="s">
        <v>34</v>
      </c>
      <c r="AX238" s="13" t="s">
        <v>80</v>
      </c>
      <c r="AY238" s="227" t="s">
        <v>151</v>
      </c>
    </row>
    <row r="239" spans="1:65" s="16" customFormat="1" ht="10.199999999999999">
      <c r="B239" s="259"/>
      <c r="C239" s="260"/>
      <c r="D239" s="213" t="s">
        <v>162</v>
      </c>
      <c r="E239" s="261" t="s">
        <v>1</v>
      </c>
      <c r="F239" s="262" t="s">
        <v>274</v>
      </c>
      <c r="G239" s="260"/>
      <c r="H239" s="263">
        <v>23.6</v>
      </c>
      <c r="I239" s="264"/>
      <c r="J239" s="260"/>
      <c r="K239" s="260"/>
      <c r="L239" s="265"/>
      <c r="M239" s="266"/>
      <c r="N239" s="267"/>
      <c r="O239" s="267"/>
      <c r="P239" s="267"/>
      <c r="Q239" s="267"/>
      <c r="R239" s="267"/>
      <c r="S239" s="267"/>
      <c r="T239" s="268"/>
      <c r="AT239" s="269" t="s">
        <v>162</v>
      </c>
      <c r="AU239" s="269" t="s">
        <v>89</v>
      </c>
      <c r="AV239" s="16" t="s">
        <v>170</v>
      </c>
      <c r="AW239" s="16" t="s">
        <v>34</v>
      </c>
      <c r="AX239" s="16" t="s">
        <v>80</v>
      </c>
      <c r="AY239" s="269" t="s">
        <v>151</v>
      </c>
    </row>
    <row r="240" spans="1:65" s="15" customFormat="1" ht="10.199999999999999">
      <c r="B240" s="239"/>
      <c r="C240" s="240"/>
      <c r="D240" s="213" t="s">
        <v>162</v>
      </c>
      <c r="E240" s="241" t="s">
        <v>1</v>
      </c>
      <c r="F240" s="242" t="s">
        <v>275</v>
      </c>
      <c r="G240" s="240"/>
      <c r="H240" s="241" t="s">
        <v>1</v>
      </c>
      <c r="I240" s="243"/>
      <c r="J240" s="240"/>
      <c r="K240" s="240"/>
      <c r="L240" s="244"/>
      <c r="M240" s="245"/>
      <c r="N240" s="246"/>
      <c r="O240" s="246"/>
      <c r="P240" s="246"/>
      <c r="Q240" s="246"/>
      <c r="R240" s="246"/>
      <c r="S240" s="246"/>
      <c r="T240" s="247"/>
      <c r="AT240" s="248" t="s">
        <v>162</v>
      </c>
      <c r="AU240" s="248" t="s">
        <v>89</v>
      </c>
      <c r="AV240" s="15" t="s">
        <v>85</v>
      </c>
      <c r="AW240" s="15" t="s">
        <v>34</v>
      </c>
      <c r="AX240" s="15" t="s">
        <v>80</v>
      </c>
      <c r="AY240" s="248" t="s">
        <v>151</v>
      </c>
    </row>
    <row r="241" spans="1:65" s="13" customFormat="1" ht="10.199999999999999">
      <c r="B241" s="217"/>
      <c r="C241" s="218"/>
      <c r="D241" s="213" t="s">
        <v>162</v>
      </c>
      <c r="E241" s="219" t="s">
        <v>1</v>
      </c>
      <c r="F241" s="220" t="s">
        <v>276</v>
      </c>
      <c r="G241" s="218"/>
      <c r="H241" s="221">
        <v>25.29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162</v>
      </c>
      <c r="AU241" s="227" t="s">
        <v>89</v>
      </c>
      <c r="AV241" s="13" t="s">
        <v>89</v>
      </c>
      <c r="AW241" s="13" t="s">
        <v>34</v>
      </c>
      <c r="AX241" s="13" t="s">
        <v>80</v>
      </c>
      <c r="AY241" s="227" t="s">
        <v>151</v>
      </c>
    </row>
    <row r="242" spans="1:65" s="13" customFormat="1" ht="10.199999999999999">
      <c r="B242" s="217"/>
      <c r="C242" s="218"/>
      <c r="D242" s="213" t="s">
        <v>162</v>
      </c>
      <c r="E242" s="219" t="s">
        <v>1</v>
      </c>
      <c r="F242" s="220" t="s">
        <v>277</v>
      </c>
      <c r="G242" s="218"/>
      <c r="H242" s="221">
        <v>0.21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162</v>
      </c>
      <c r="AU242" s="227" t="s">
        <v>89</v>
      </c>
      <c r="AV242" s="13" t="s">
        <v>89</v>
      </c>
      <c r="AW242" s="13" t="s">
        <v>34</v>
      </c>
      <c r="AX242" s="13" t="s">
        <v>80</v>
      </c>
      <c r="AY242" s="227" t="s">
        <v>151</v>
      </c>
    </row>
    <row r="243" spans="1:65" s="15" customFormat="1" ht="10.199999999999999">
      <c r="B243" s="239"/>
      <c r="C243" s="240"/>
      <c r="D243" s="213" t="s">
        <v>162</v>
      </c>
      <c r="E243" s="241" t="s">
        <v>1</v>
      </c>
      <c r="F243" s="242" t="s">
        <v>238</v>
      </c>
      <c r="G243" s="240"/>
      <c r="H243" s="241" t="s">
        <v>1</v>
      </c>
      <c r="I243" s="243"/>
      <c r="J243" s="240"/>
      <c r="K243" s="240"/>
      <c r="L243" s="244"/>
      <c r="M243" s="245"/>
      <c r="N243" s="246"/>
      <c r="O243" s="246"/>
      <c r="P243" s="246"/>
      <c r="Q243" s="246"/>
      <c r="R243" s="246"/>
      <c r="S243" s="246"/>
      <c r="T243" s="247"/>
      <c r="AT243" s="248" t="s">
        <v>162</v>
      </c>
      <c r="AU243" s="248" t="s">
        <v>89</v>
      </c>
      <c r="AV243" s="15" t="s">
        <v>85</v>
      </c>
      <c r="AW243" s="15" t="s">
        <v>34</v>
      </c>
      <c r="AX243" s="15" t="s">
        <v>80</v>
      </c>
      <c r="AY243" s="248" t="s">
        <v>151</v>
      </c>
    </row>
    <row r="244" spans="1:65" s="13" customFormat="1" ht="10.199999999999999">
      <c r="B244" s="217"/>
      <c r="C244" s="218"/>
      <c r="D244" s="213" t="s">
        <v>162</v>
      </c>
      <c r="E244" s="219" t="s">
        <v>1</v>
      </c>
      <c r="F244" s="220" t="s">
        <v>278</v>
      </c>
      <c r="G244" s="218"/>
      <c r="H244" s="221">
        <v>-0.98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162</v>
      </c>
      <c r="AU244" s="227" t="s">
        <v>89</v>
      </c>
      <c r="AV244" s="13" t="s">
        <v>89</v>
      </c>
      <c r="AW244" s="13" t="s">
        <v>34</v>
      </c>
      <c r="AX244" s="13" t="s">
        <v>80</v>
      </c>
      <c r="AY244" s="227" t="s">
        <v>151</v>
      </c>
    </row>
    <row r="245" spans="1:65" s="13" customFormat="1" ht="10.199999999999999">
      <c r="B245" s="217"/>
      <c r="C245" s="218"/>
      <c r="D245" s="213" t="s">
        <v>162</v>
      </c>
      <c r="E245" s="219" t="s">
        <v>1</v>
      </c>
      <c r="F245" s="220" t="s">
        <v>279</v>
      </c>
      <c r="G245" s="218"/>
      <c r="H245" s="221">
        <v>-2.4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162</v>
      </c>
      <c r="AU245" s="227" t="s">
        <v>89</v>
      </c>
      <c r="AV245" s="13" t="s">
        <v>89</v>
      </c>
      <c r="AW245" s="13" t="s">
        <v>34</v>
      </c>
      <c r="AX245" s="13" t="s">
        <v>80</v>
      </c>
      <c r="AY245" s="227" t="s">
        <v>151</v>
      </c>
    </row>
    <row r="246" spans="1:65" s="16" customFormat="1" ht="10.199999999999999">
      <c r="B246" s="259"/>
      <c r="C246" s="260"/>
      <c r="D246" s="213" t="s">
        <v>162</v>
      </c>
      <c r="E246" s="261" t="s">
        <v>1</v>
      </c>
      <c r="F246" s="262" t="s">
        <v>274</v>
      </c>
      <c r="G246" s="260"/>
      <c r="H246" s="263">
        <v>22.12</v>
      </c>
      <c r="I246" s="264"/>
      <c r="J246" s="260"/>
      <c r="K246" s="260"/>
      <c r="L246" s="265"/>
      <c r="M246" s="266"/>
      <c r="N246" s="267"/>
      <c r="O246" s="267"/>
      <c r="P246" s="267"/>
      <c r="Q246" s="267"/>
      <c r="R246" s="267"/>
      <c r="S246" s="267"/>
      <c r="T246" s="268"/>
      <c r="AT246" s="269" t="s">
        <v>162</v>
      </c>
      <c r="AU246" s="269" t="s">
        <v>89</v>
      </c>
      <c r="AV246" s="16" t="s">
        <v>170</v>
      </c>
      <c r="AW246" s="16" t="s">
        <v>34</v>
      </c>
      <c r="AX246" s="16" t="s">
        <v>80</v>
      </c>
      <c r="AY246" s="269" t="s">
        <v>151</v>
      </c>
    </row>
    <row r="247" spans="1:65" s="15" customFormat="1" ht="10.199999999999999">
      <c r="B247" s="239"/>
      <c r="C247" s="240"/>
      <c r="D247" s="213" t="s">
        <v>162</v>
      </c>
      <c r="E247" s="241" t="s">
        <v>1</v>
      </c>
      <c r="F247" s="242" t="s">
        <v>235</v>
      </c>
      <c r="G247" s="240"/>
      <c r="H247" s="241" t="s">
        <v>1</v>
      </c>
      <c r="I247" s="243"/>
      <c r="J247" s="240"/>
      <c r="K247" s="240"/>
      <c r="L247" s="244"/>
      <c r="M247" s="245"/>
      <c r="N247" s="246"/>
      <c r="O247" s="246"/>
      <c r="P247" s="246"/>
      <c r="Q247" s="246"/>
      <c r="R247" s="246"/>
      <c r="S247" s="246"/>
      <c r="T247" s="247"/>
      <c r="AT247" s="248" t="s">
        <v>162</v>
      </c>
      <c r="AU247" s="248" t="s">
        <v>89</v>
      </c>
      <c r="AV247" s="15" t="s">
        <v>85</v>
      </c>
      <c r="AW247" s="15" t="s">
        <v>34</v>
      </c>
      <c r="AX247" s="15" t="s">
        <v>80</v>
      </c>
      <c r="AY247" s="248" t="s">
        <v>151</v>
      </c>
    </row>
    <row r="248" spans="1:65" s="13" customFormat="1" ht="20.399999999999999">
      <c r="B248" s="217"/>
      <c r="C248" s="218"/>
      <c r="D248" s="213" t="s">
        <v>162</v>
      </c>
      <c r="E248" s="219" t="s">
        <v>1</v>
      </c>
      <c r="F248" s="220" t="s">
        <v>280</v>
      </c>
      <c r="G248" s="218"/>
      <c r="H248" s="221">
        <v>25.667999999999999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162</v>
      </c>
      <c r="AU248" s="227" t="s">
        <v>89</v>
      </c>
      <c r="AV248" s="13" t="s">
        <v>89</v>
      </c>
      <c r="AW248" s="13" t="s">
        <v>34</v>
      </c>
      <c r="AX248" s="13" t="s">
        <v>80</v>
      </c>
      <c r="AY248" s="227" t="s">
        <v>151</v>
      </c>
    </row>
    <row r="249" spans="1:65" s="13" customFormat="1" ht="10.199999999999999">
      <c r="B249" s="217"/>
      <c r="C249" s="218"/>
      <c r="D249" s="213" t="s">
        <v>162</v>
      </c>
      <c r="E249" s="219" t="s">
        <v>1</v>
      </c>
      <c r="F249" s="220" t="s">
        <v>270</v>
      </c>
      <c r="G249" s="218"/>
      <c r="H249" s="221">
        <v>0.3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162</v>
      </c>
      <c r="AU249" s="227" t="s">
        <v>89</v>
      </c>
      <c r="AV249" s="13" t="s">
        <v>89</v>
      </c>
      <c r="AW249" s="13" t="s">
        <v>34</v>
      </c>
      <c r="AX249" s="13" t="s">
        <v>80</v>
      </c>
      <c r="AY249" s="227" t="s">
        <v>151</v>
      </c>
    </row>
    <row r="250" spans="1:65" s="15" customFormat="1" ht="10.199999999999999">
      <c r="B250" s="239"/>
      <c r="C250" s="240"/>
      <c r="D250" s="213" t="s">
        <v>162</v>
      </c>
      <c r="E250" s="241" t="s">
        <v>1</v>
      </c>
      <c r="F250" s="242" t="s">
        <v>238</v>
      </c>
      <c r="G250" s="240"/>
      <c r="H250" s="241" t="s">
        <v>1</v>
      </c>
      <c r="I250" s="243"/>
      <c r="J250" s="240"/>
      <c r="K250" s="240"/>
      <c r="L250" s="244"/>
      <c r="M250" s="245"/>
      <c r="N250" s="246"/>
      <c r="O250" s="246"/>
      <c r="P250" s="246"/>
      <c r="Q250" s="246"/>
      <c r="R250" s="246"/>
      <c r="S250" s="246"/>
      <c r="T250" s="247"/>
      <c r="AT250" s="248" t="s">
        <v>162</v>
      </c>
      <c r="AU250" s="248" t="s">
        <v>89</v>
      </c>
      <c r="AV250" s="15" t="s">
        <v>85</v>
      </c>
      <c r="AW250" s="15" t="s">
        <v>34</v>
      </c>
      <c r="AX250" s="15" t="s">
        <v>80</v>
      </c>
      <c r="AY250" s="248" t="s">
        <v>151</v>
      </c>
    </row>
    <row r="251" spans="1:65" s="13" customFormat="1" ht="10.199999999999999">
      <c r="B251" s="217"/>
      <c r="C251" s="218"/>
      <c r="D251" s="213" t="s">
        <v>162</v>
      </c>
      <c r="E251" s="219" t="s">
        <v>1</v>
      </c>
      <c r="F251" s="220" t="s">
        <v>281</v>
      </c>
      <c r="G251" s="218"/>
      <c r="H251" s="221">
        <v>-1.44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162</v>
      </c>
      <c r="AU251" s="227" t="s">
        <v>89</v>
      </c>
      <c r="AV251" s="13" t="s">
        <v>89</v>
      </c>
      <c r="AW251" s="13" t="s">
        <v>34</v>
      </c>
      <c r="AX251" s="13" t="s">
        <v>80</v>
      </c>
      <c r="AY251" s="227" t="s">
        <v>151</v>
      </c>
    </row>
    <row r="252" spans="1:65" s="13" customFormat="1" ht="10.199999999999999">
      <c r="B252" s="217"/>
      <c r="C252" s="218"/>
      <c r="D252" s="213" t="s">
        <v>162</v>
      </c>
      <c r="E252" s="219" t="s">
        <v>1</v>
      </c>
      <c r="F252" s="220" t="s">
        <v>273</v>
      </c>
      <c r="G252" s="218"/>
      <c r="H252" s="221">
        <v>-1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162</v>
      </c>
      <c r="AU252" s="227" t="s">
        <v>89</v>
      </c>
      <c r="AV252" s="13" t="s">
        <v>89</v>
      </c>
      <c r="AW252" s="13" t="s">
        <v>34</v>
      </c>
      <c r="AX252" s="13" t="s">
        <v>80</v>
      </c>
      <c r="AY252" s="227" t="s">
        <v>151</v>
      </c>
    </row>
    <row r="253" spans="1:65" s="16" customFormat="1" ht="10.199999999999999">
      <c r="B253" s="259"/>
      <c r="C253" s="260"/>
      <c r="D253" s="213" t="s">
        <v>162</v>
      </c>
      <c r="E253" s="261" t="s">
        <v>1</v>
      </c>
      <c r="F253" s="262" t="s">
        <v>274</v>
      </c>
      <c r="G253" s="260"/>
      <c r="H253" s="263">
        <v>23.527999999999999</v>
      </c>
      <c r="I253" s="264"/>
      <c r="J253" s="260"/>
      <c r="K253" s="260"/>
      <c r="L253" s="265"/>
      <c r="M253" s="266"/>
      <c r="N253" s="267"/>
      <c r="O253" s="267"/>
      <c r="P253" s="267"/>
      <c r="Q253" s="267"/>
      <c r="R253" s="267"/>
      <c r="S253" s="267"/>
      <c r="T253" s="268"/>
      <c r="AT253" s="269" t="s">
        <v>162</v>
      </c>
      <c r="AU253" s="269" t="s">
        <v>89</v>
      </c>
      <c r="AV253" s="16" t="s">
        <v>170</v>
      </c>
      <c r="AW253" s="16" t="s">
        <v>34</v>
      </c>
      <c r="AX253" s="16" t="s">
        <v>80</v>
      </c>
      <c r="AY253" s="269" t="s">
        <v>151</v>
      </c>
    </row>
    <row r="254" spans="1:65" s="14" customFormat="1" ht="10.199999999999999">
      <c r="B254" s="228"/>
      <c r="C254" s="229"/>
      <c r="D254" s="213" t="s">
        <v>162</v>
      </c>
      <c r="E254" s="230" t="s">
        <v>1</v>
      </c>
      <c r="F254" s="231" t="s">
        <v>164</v>
      </c>
      <c r="G254" s="229"/>
      <c r="H254" s="232">
        <v>69.248000000000005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AT254" s="238" t="s">
        <v>162</v>
      </c>
      <c r="AU254" s="238" t="s">
        <v>89</v>
      </c>
      <c r="AV254" s="14" t="s">
        <v>158</v>
      </c>
      <c r="AW254" s="14" t="s">
        <v>34</v>
      </c>
      <c r="AX254" s="14" t="s">
        <v>85</v>
      </c>
      <c r="AY254" s="238" t="s">
        <v>151</v>
      </c>
    </row>
    <row r="255" spans="1:65" s="2" customFormat="1" ht="24" customHeight="1">
      <c r="A255" s="35"/>
      <c r="B255" s="36"/>
      <c r="C255" s="200" t="s">
        <v>282</v>
      </c>
      <c r="D255" s="200" t="s">
        <v>153</v>
      </c>
      <c r="E255" s="201" t="s">
        <v>283</v>
      </c>
      <c r="F255" s="202" t="s">
        <v>284</v>
      </c>
      <c r="G255" s="203" t="s">
        <v>231</v>
      </c>
      <c r="H255" s="204">
        <v>37.31</v>
      </c>
      <c r="I255" s="205"/>
      <c r="J255" s="206">
        <f>ROUND(I255*H255,2)</f>
        <v>0</v>
      </c>
      <c r="K255" s="202" t="s">
        <v>157</v>
      </c>
      <c r="L255" s="40"/>
      <c r="M255" s="207" t="s">
        <v>1</v>
      </c>
      <c r="N255" s="208" t="s">
        <v>45</v>
      </c>
      <c r="O255" s="72"/>
      <c r="P255" s="209">
        <f>O255*H255</f>
        <v>0</v>
      </c>
      <c r="Q255" s="209">
        <v>4.3800000000000002E-3</v>
      </c>
      <c r="R255" s="209">
        <f>Q255*H255</f>
        <v>0.16341780000000003</v>
      </c>
      <c r="S255" s="209">
        <v>0</v>
      </c>
      <c r="T255" s="21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1" t="s">
        <v>158</v>
      </c>
      <c r="AT255" s="211" t="s">
        <v>153</v>
      </c>
      <c r="AU255" s="211" t="s">
        <v>89</v>
      </c>
      <c r="AY255" s="18" t="s">
        <v>151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18" t="s">
        <v>85</v>
      </c>
      <c r="BK255" s="212">
        <f>ROUND(I255*H255,2)</f>
        <v>0</v>
      </c>
      <c r="BL255" s="18" t="s">
        <v>158</v>
      </c>
      <c r="BM255" s="211" t="s">
        <v>285</v>
      </c>
    </row>
    <row r="256" spans="1:65" s="15" customFormat="1" ht="10.199999999999999">
      <c r="B256" s="239"/>
      <c r="C256" s="240"/>
      <c r="D256" s="213" t="s">
        <v>162</v>
      </c>
      <c r="E256" s="241" t="s">
        <v>1</v>
      </c>
      <c r="F256" s="242" t="s">
        <v>233</v>
      </c>
      <c r="G256" s="240"/>
      <c r="H256" s="241" t="s">
        <v>1</v>
      </c>
      <c r="I256" s="243"/>
      <c r="J256" s="240"/>
      <c r="K256" s="240"/>
      <c r="L256" s="244"/>
      <c r="M256" s="245"/>
      <c r="N256" s="246"/>
      <c r="O256" s="246"/>
      <c r="P256" s="246"/>
      <c r="Q256" s="246"/>
      <c r="R256" s="246"/>
      <c r="S256" s="246"/>
      <c r="T256" s="247"/>
      <c r="AT256" s="248" t="s">
        <v>162</v>
      </c>
      <c r="AU256" s="248" t="s">
        <v>89</v>
      </c>
      <c r="AV256" s="15" t="s">
        <v>85</v>
      </c>
      <c r="AW256" s="15" t="s">
        <v>34</v>
      </c>
      <c r="AX256" s="15" t="s">
        <v>80</v>
      </c>
      <c r="AY256" s="248" t="s">
        <v>151</v>
      </c>
    </row>
    <row r="257" spans="1:65" s="13" customFormat="1" ht="10.199999999999999">
      <c r="B257" s="217"/>
      <c r="C257" s="218"/>
      <c r="D257" s="213" t="s">
        <v>162</v>
      </c>
      <c r="E257" s="219" t="s">
        <v>1</v>
      </c>
      <c r="F257" s="220" t="s">
        <v>286</v>
      </c>
      <c r="G257" s="218"/>
      <c r="H257" s="221">
        <v>4.08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162</v>
      </c>
      <c r="AU257" s="227" t="s">
        <v>89</v>
      </c>
      <c r="AV257" s="13" t="s">
        <v>89</v>
      </c>
      <c r="AW257" s="13" t="s">
        <v>34</v>
      </c>
      <c r="AX257" s="13" t="s">
        <v>80</v>
      </c>
      <c r="AY257" s="227" t="s">
        <v>151</v>
      </c>
    </row>
    <row r="258" spans="1:65" s="13" customFormat="1" ht="10.199999999999999">
      <c r="B258" s="217"/>
      <c r="C258" s="218"/>
      <c r="D258" s="213" t="s">
        <v>162</v>
      </c>
      <c r="E258" s="219" t="s">
        <v>1</v>
      </c>
      <c r="F258" s="220" t="s">
        <v>287</v>
      </c>
      <c r="G258" s="218"/>
      <c r="H258" s="221">
        <v>0.16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162</v>
      </c>
      <c r="AU258" s="227" t="s">
        <v>89</v>
      </c>
      <c r="AV258" s="13" t="s">
        <v>89</v>
      </c>
      <c r="AW258" s="13" t="s">
        <v>34</v>
      </c>
      <c r="AX258" s="13" t="s">
        <v>80</v>
      </c>
      <c r="AY258" s="227" t="s">
        <v>151</v>
      </c>
    </row>
    <row r="259" spans="1:65" s="15" customFormat="1" ht="10.199999999999999">
      <c r="B259" s="239"/>
      <c r="C259" s="240"/>
      <c r="D259" s="213" t="s">
        <v>162</v>
      </c>
      <c r="E259" s="241" t="s">
        <v>1</v>
      </c>
      <c r="F259" s="242" t="s">
        <v>235</v>
      </c>
      <c r="G259" s="240"/>
      <c r="H259" s="241" t="s">
        <v>1</v>
      </c>
      <c r="I259" s="243"/>
      <c r="J259" s="240"/>
      <c r="K259" s="240"/>
      <c r="L259" s="244"/>
      <c r="M259" s="245"/>
      <c r="N259" s="246"/>
      <c r="O259" s="246"/>
      <c r="P259" s="246"/>
      <c r="Q259" s="246"/>
      <c r="R259" s="246"/>
      <c r="S259" s="246"/>
      <c r="T259" s="247"/>
      <c r="AT259" s="248" t="s">
        <v>162</v>
      </c>
      <c r="AU259" s="248" t="s">
        <v>89</v>
      </c>
      <c r="AV259" s="15" t="s">
        <v>85</v>
      </c>
      <c r="AW259" s="15" t="s">
        <v>34</v>
      </c>
      <c r="AX259" s="15" t="s">
        <v>80</v>
      </c>
      <c r="AY259" s="248" t="s">
        <v>151</v>
      </c>
    </row>
    <row r="260" spans="1:65" s="13" customFormat="1" ht="20.399999999999999">
      <c r="B260" s="217"/>
      <c r="C260" s="218"/>
      <c r="D260" s="213" t="s">
        <v>162</v>
      </c>
      <c r="E260" s="219" t="s">
        <v>1</v>
      </c>
      <c r="F260" s="220" t="s">
        <v>288</v>
      </c>
      <c r="G260" s="218"/>
      <c r="H260" s="221">
        <v>32.634999999999998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162</v>
      </c>
      <c r="AU260" s="227" t="s">
        <v>89</v>
      </c>
      <c r="AV260" s="13" t="s">
        <v>89</v>
      </c>
      <c r="AW260" s="13" t="s">
        <v>34</v>
      </c>
      <c r="AX260" s="13" t="s">
        <v>80</v>
      </c>
      <c r="AY260" s="227" t="s">
        <v>151</v>
      </c>
    </row>
    <row r="261" spans="1:65" s="13" customFormat="1" ht="10.199999999999999">
      <c r="B261" s="217"/>
      <c r="C261" s="218"/>
      <c r="D261" s="213" t="s">
        <v>162</v>
      </c>
      <c r="E261" s="219" t="s">
        <v>1</v>
      </c>
      <c r="F261" s="220" t="s">
        <v>289</v>
      </c>
      <c r="G261" s="218"/>
      <c r="H261" s="221">
        <v>5.16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162</v>
      </c>
      <c r="AU261" s="227" t="s">
        <v>89</v>
      </c>
      <c r="AV261" s="13" t="s">
        <v>89</v>
      </c>
      <c r="AW261" s="13" t="s">
        <v>34</v>
      </c>
      <c r="AX261" s="13" t="s">
        <v>80</v>
      </c>
      <c r="AY261" s="227" t="s">
        <v>151</v>
      </c>
    </row>
    <row r="262" spans="1:65" s="13" customFormat="1" ht="10.199999999999999">
      <c r="B262" s="217"/>
      <c r="C262" s="218"/>
      <c r="D262" s="213" t="s">
        <v>162</v>
      </c>
      <c r="E262" s="219" t="s">
        <v>1</v>
      </c>
      <c r="F262" s="220" t="s">
        <v>290</v>
      </c>
      <c r="G262" s="218"/>
      <c r="H262" s="221">
        <v>0.21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162</v>
      </c>
      <c r="AU262" s="227" t="s">
        <v>89</v>
      </c>
      <c r="AV262" s="13" t="s">
        <v>89</v>
      </c>
      <c r="AW262" s="13" t="s">
        <v>34</v>
      </c>
      <c r="AX262" s="13" t="s">
        <v>80</v>
      </c>
      <c r="AY262" s="227" t="s">
        <v>151</v>
      </c>
    </row>
    <row r="263" spans="1:65" s="13" customFormat="1" ht="10.199999999999999">
      <c r="B263" s="217"/>
      <c r="C263" s="218"/>
      <c r="D263" s="213" t="s">
        <v>162</v>
      </c>
      <c r="E263" s="219" t="s">
        <v>1</v>
      </c>
      <c r="F263" s="220" t="s">
        <v>291</v>
      </c>
      <c r="G263" s="218"/>
      <c r="H263" s="221">
        <v>0.46300000000000002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162</v>
      </c>
      <c r="AU263" s="227" t="s">
        <v>89</v>
      </c>
      <c r="AV263" s="13" t="s">
        <v>89</v>
      </c>
      <c r="AW263" s="13" t="s">
        <v>34</v>
      </c>
      <c r="AX263" s="13" t="s">
        <v>80</v>
      </c>
      <c r="AY263" s="227" t="s">
        <v>151</v>
      </c>
    </row>
    <row r="264" spans="1:65" s="13" customFormat="1" ht="10.199999999999999">
      <c r="B264" s="217"/>
      <c r="C264" s="218"/>
      <c r="D264" s="213" t="s">
        <v>162</v>
      </c>
      <c r="E264" s="219" t="s">
        <v>1</v>
      </c>
      <c r="F264" s="220" t="s">
        <v>292</v>
      </c>
      <c r="G264" s="218"/>
      <c r="H264" s="221">
        <v>-0.12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162</v>
      </c>
      <c r="AU264" s="227" t="s">
        <v>89</v>
      </c>
      <c r="AV264" s="13" t="s">
        <v>89</v>
      </c>
      <c r="AW264" s="13" t="s">
        <v>34</v>
      </c>
      <c r="AX264" s="13" t="s">
        <v>80</v>
      </c>
      <c r="AY264" s="227" t="s">
        <v>151</v>
      </c>
    </row>
    <row r="265" spans="1:65" s="15" customFormat="1" ht="10.199999999999999">
      <c r="B265" s="239"/>
      <c r="C265" s="240"/>
      <c r="D265" s="213" t="s">
        <v>162</v>
      </c>
      <c r="E265" s="241" t="s">
        <v>1</v>
      </c>
      <c r="F265" s="242" t="s">
        <v>238</v>
      </c>
      <c r="G265" s="240"/>
      <c r="H265" s="241" t="s">
        <v>1</v>
      </c>
      <c r="I265" s="243"/>
      <c r="J265" s="240"/>
      <c r="K265" s="240"/>
      <c r="L265" s="244"/>
      <c r="M265" s="245"/>
      <c r="N265" s="246"/>
      <c r="O265" s="246"/>
      <c r="P265" s="246"/>
      <c r="Q265" s="246"/>
      <c r="R265" s="246"/>
      <c r="S265" s="246"/>
      <c r="T265" s="247"/>
      <c r="AT265" s="248" t="s">
        <v>162</v>
      </c>
      <c r="AU265" s="248" t="s">
        <v>89</v>
      </c>
      <c r="AV265" s="15" t="s">
        <v>85</v>
      </c>
      <c r="AW265" s="15" t="s">
        <v>34</v>
      </c>
      <c r="AX265" s="15" t="s">
        <v>80</v>
      </c>
      <c r="AY265" s="248" t="s">
        <v>151</v>
      </c>
    </row>
    <row r="266" spans="1:65" s="13" customFormat="1" ht="10.199999999999999">
      <c r="B266" s="217"/>
      <c r="C266" s="218"/>
      <c r="D266" s="213" t="s">
        <v>162</v>
      </c>
      <c r="E266" s="219" t="s">
        <v>1</v>
      </c>
      <c r="F266" s="220" t="s">
        <v>293</v>
      </c>
      <c r="G266" s="218"/>
      <c r="H266" s="221">
        <v>-2.758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162</v>
      </c>
      <c r="AU266" s="227" t="s">
        <v>89</v>
      </c>
      <c r="AV266" s="13" t="s">
        <v>89</v>
      </c>
      <c r="AW266" s="13" t="s">
        <v>34</v>
      </c>
      <c r="AX266" s="13" t="s">
        <v>80</v>
      </c>
      <c r="AY266" s="227" t="s">
        <v>151</v>
      </c>
    </row>
    <row r="267" spans="1:65" s="13" customFormat="1" ht="10.199999999999999">
      <c r="B267" s="217"/>
      <c r="C267" s="218"/>
      <c r="D267" s="213" t="s">
        <v>162</v>
      </c>
      <c r="E267" s="219" t="s">
        <v>1</v>
      </c>
      <c r="F267" s="220" t="s">
        <v>294</v>
      </c>
      <c r="G267" s="218"/>
      <c r="H267" s="221">
        <v>-2.52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162</v>
      </c>
      <c r="AU267" s="227" t="s">
        <v>89</v>
      </c>
      <c r="AV267" s="13" t="s">
        <v>89</v>
      </c>
      <c r="AW267" s="13" t="s">
        <v>34</v>
      </c>
      <c r="AX267" s="13" t="s">
        <v>80</v>
      </c>
      <c r="AY267" s="227" t="s">
        <v>151</v>
      </c>
    </row>
    <row r="268" spans="1:65" s="14" customFormat="1" ht="10.199999999999999">
      <c r="B268" s="228"/>
      <c r="C268" s="229"/>
      <c r="D268" s="213" t="s">
        <v>162</v>
      </c>
      <c r="E268" s="230" t="s">
        <v>1</v>
      </c>
      <c r="F268" s="231" t="s">
        <v>164</v>
      </c>
      <c r="G268" s="229"/>
      <c r="H268" s="232">
        <v>37.309999999999995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162</v>
      </c>
      <c r="AU268" s="238" t="s">
        <v>89</v>
      </c>
      <c r="AV268" s="14" t="s">
        <v>158</v>
      </c>
      <c r="AW268" s="14" t="s">
        <v>34</v>
      </c>
      <c r="AX268" s="14" t="s">
        <v>85</v>
      </c>
      <c r="AY268" s="238" t="s">
        <v>151</v>
      </c>
    </row>
    <row r="269" spans="1:65" s="2" customFormat="1" ht="24" customHeight="1">
      <c r="A269" s="35"/>
      <c r="B269" s="36"/>
      <c r="C269" s="200" t="s">
        <v>295</v>
      </c>
      <c r="D269" s="200" t="s">
        <v>153</v>
      </c>
      <c r="E269" s="201" t="s">
        <v>296</v>
      </c>
      <c r="F269" s="202" t="s">
        <v>297</v>
      </c>
      <c r="G269" s="203" t="s">
        <v>231</v>
      </c>
      <c r="H269" s="204">
        <v>12.625</v>
      </c>
      <c r="I269" s="205"/>
      <c r="J269" s="206">
        <f>ROUND(I269*H269,2)</f>
        <v>0</v>
      </c>
      <c r="K269" s="202" t="s">
        <v>157</v>
      </c>
      <c r="L269" s="40"/>
      <c r="M269" s="207" t="s">
        <v>1</v>
      </c>
      <c r="N269" s="208" t="s">
        <v>45</v>
      </c>
      <c r="O269" s="72"/>
      <c r="P269" s="209">
        <f>O269*H269</f>
        <v>0</v>
      </c>
      <c r="Q269" s="209">
        <v>3.0000000000000001E-3</v>
      </c>
      <c r="R269" s="209">
        <f>Q269*H269</f>
        <v>3.7874999999999999E-2</v>
      </c>
      <c r="S269" s="209">
        <v>0</v>
      </c>
      <c r="T269" s="21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1" t="s">
        <v>158</v>
      </c>
      <c r="AT269" s="211" t="s">
        <v>153</v>
      </c>
      <c r="AU269" s="211" t="s">
        <v>89</v>
      </c>
      <c r="AY269" s="18" t="s">
        <v>151</v>
      </c>
      <c r="BE269" s="212">
        <f>IF(N269="základní",J269,0)</f>
        <v>0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18" t="s">
        <v>85</v>
      </c>
      <c r="BK269" s="212">
        <f>ROUND(I269*H269,2)</f>
        <v>0</v>
      </c>
      <c r="BL269" s="18" t="s">
        <v>158</v>
      </c>
      <c r="BM269" s="211" t="s">
        <v>298</v>
      </c>
    </row>
    <row r="270" spans="1:65" s="15" customFormat="1" ht="10.199999999999999">
      <c r="B270" s="239"/>
      <c r="C270" s="240"/>
      <c r="D270" s="213" t="s">
        <v>162</v>
      </c>
      <c r="E270" s="241" t="s">
        <v>1</v>
      </c>
      <c r="F270" s="242" t="s">
        <v>235</v>
      </c>
      <c r="G270" s="240"/>
      <c r="H270" s="241" t="s">
        <v>1</v>
      </c>
      <c r="I270" s="243"/>
      <c r="J270" s="240"/>
      <c r="K270" s="240"/>
      <c r="L270" s="244"/>
      <c r="M270" s="245"/>
      <c r="N270" s="246"/>
      <c r="O270" s="246"/>
      <c r="P270" s="246"/>
      <c r="Q270" s="246"/>
      <c r="R270" s="246"/>
      <c r="S270" s="246"/>
      <c r="T270" s="247"/>
      <c r="AT270" s="248" t="s">
        <v>162</v>
      </c>
      <c r="AU270" s="248" t="s">
        <v>89</v>
      </c>
      <c r="AV270" s="15" t="s">
        <v>85</v>
      </c>
      <c r="AW270" s="15" t="s">
        <v>34</v>
      </c>
      <c r="AX270" s="15" t="s">
        <v>80</v>
      </c>
      <c r="AY270" s="248" t="s">
        <v>151</v>
      </c>
    </row>
    <row r="271" spans="1:65" s="13" customFormat="1" ht="20.399999999999999">
      <c r="B271" s="217"/>
      <c r="C271" s="218"/>
      <c r="D271" s="213" t="s">
        <v>162</v>
      </c>
      <c r="E271" s="219" t="s">
        <v>1</v>
      </c>
      <c r="F271" s="220" t="s">
        <v>299</v>
      </c>
      <c r="G271" s="218"/>
      <c r="H271" s="221">
        <v>13.054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162</v>
      </c>
      <c r="AU271" s="227" t="s">
        <v>89</v>
      </c>
      <c r="AV271" s="13" t="s">
        <v>89</v>
      </c>
      <c r="AW271" s="13" t="s">
        <v>34</v>
      </c>
      <c r="AX271" s="13" t="s">
        <v>80</v>
      </c>
      <c r="AY271" s="227" t="s">
        <v>151</v>
      </c>
    </row>
    <row r="272" spans="1:65" s="13" customFormat="1" ht="10.199999999999999">
      <c r="B272" s="217"/>
      <c r="C272" s="218"/>
      <c r="D272" s="213" t="s">
        <v>162</v>
      </c>
      <c r="E272" s="219" t="s">
        <v>1</v>
      </c>
      <c r="F272" s="220" t="s">
        <v>300</v>
      </c>
      <c r="G272" s="218"/>
      <c r="H272" s="221">
        <v>0.10299999999999999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162</v>
      </c>
      <c r="AU272" s="227" t="s">
        <v>89</v>
      </c>
      <c r="AV272" s="13" t="s">
        <v>89</v>
      </c>
      <c r="AW272" s="13" t="s">
        <v>34</v>
      </c>
      <c r="AX272" s="13" t="s">
        <v>80</v>
      </c>
      <c r="AY272" s="227" t="s">
        <v>151</v>
      </c>
    </row>
    <row r="273" spans="1:65" s="15" customFormat="1" ht="10.199999999999999">
      <c r="B273" s="239"/>
      <c r="C273" s="240"/>
      <c r="D273" s="213" t="s">
        <v>162</v>
      </c>
      <c r="E273" s="241" t="s">
        <v>1</v>
      </c>
      <c r="F273" s="242" t="s">
        <v>238</v>
      </c>
      <c r="G273" s="240"/>
      <c r="H273" s="241" t="s">
        <v>1</v>
      </c>
      <c r="I273" s="243"/>
      <c r="J273" s="240"/>
      <c r="K273" s="240"/>
      <c r="L273" s="244"/>
      <c r="M273" s="245"/>
      <c r="N273" s="246"/>
      <c r="O273" s="246"/>
      <c r="P273" s="246"/>
      <c r="Q273" s="246"/>
      <c r="R273" s="246"/>
      <c r="S273" s="246"/>
      <c r="T273" s="247"/>
      <c r="AT273" s="248" t="s">
        <v>162</v>
      </c>
      <c r="AU273" s="248" t="s">
        <v>89</v>
      </c>
      <c r="AV273" s="15" t="s">
        <v>85</v>
      </c>
      <c r="AW273" s="15" t="s">
        <v>34</v>
      </c>
      <c r="AX273" s="15" t="s">
        <v>80</v>
      </c>
      <c r="AY273" s="248" t="s">
        <v>151</v>
      </c>
    </row>
    <row r="274" spans="1:65" s="13" customFormat="1" ht="10.199999999999999">
      <c r="B274" s="217"/>
      <c r="C274" s="218"/>
      <c r="D274" s="213" t="s">
        <v>162</v>
      </c>
      <c r="E274" s="219" t="s">
        <v>1</v>
      </c>
      <c r="F274" s="220" t="s">
        <v>301</v>
      </c>
      <c r="G274" s="218"/>
      <c r="H274" s="221">
        <v>-0.28000000000000003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162</v>
      </c>
      <c r="AU274" s="227" t="s">
        <v>89</v>
      </c>
      <c r="AV274" s="13" t="s">
        <v>89</v>
      </c>
      <c r="AW274" s="13" t="s">
        <v>34</v>
      </c>
      <c r="AX274" s="13" t="s">
        <v>80</v>
      </c>
      <c r="AY274" s="227" t="s">
        <v>151</v>
      </c>
    </row>
    <row r="275" spans="1:65" s="13" customFormat="1" ht="10.199999999999999">
      <c r="B275" s="217"/>
      <c r="C275" s="218"/>
      <c r="D275" s="213" t="s">
        <v>162</v>
      </c>
      <c r="E275" s="219" t="s">
        <v>1</v>
      </c>
      <c r="F275" s="220" t="s">
        <v>302</v>
      </c>
      <c r="G275" s="218"/>
      <c r="H275" s="221">
        <v>-0.252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162</v>
      </c>
      <c r="AU275" s="227" t="s">
        <v>89</v>
      </c>
      <c r="AV275" s="13" t="s">
        <v>89</v>
      </c>
      <c r="AW275" s="13" t="s">
        <v>34</v>
      </c>
      <c r="AX275" s="13" t="s">
        <v>80</v>
      </c>
      <c r="AY275" s="227" t="s">
        <v>151</v>
      </c>
    </row>
    <row r="276" spans="1:65" s="14" customFormat="1" ht="10.199999999999999">
      <c r="B276" s="228"/>
      <c r="C276" s="229"/>
      <c r="D276" s="213" t="s">
        <v>162</v>
      </c>
      <c r="E276" s="230" t="s">
        <v>1</v>
      </c>
      <c r="F276" s="231" t="s">
        <v>164</v>
      </c>
      <c r="G276" s="229"/>
      <c r="H276" s="232">
        <v>12.625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162</v>
      </c>
      <c r="AU276" s="238" t="s">
        <v>89</v>
      </c>
      <c r="AV276" s="14" t="s">
        <v>158</v>
      </c>
      <c r="AW276" s="14" t="s">
        <v>34</v>
      </c>
      <c r="AX276" s="14" t="s">
        <v>85</v>
      </c>
      <c r="AY276" s="238" t="s">
        <v>151</v>
      </c>
    </row>
    <row r="277" spans="1:65" s="2" customFormat="1" ht="24" customHeight="1">
      <c r="A277" s="35"/>
      <c r="B277" s="36"/>
      <c r="C277" s="200" t="s">
        <v>303</v>
      </c>
      <c r="D277" s="200" t="s">
        <v>153</v>
      </c>
      <c r="E277" s="201" t="s">
        <v>304</v>
      </c>
      <c r="F277" s="202" t="s">
        <v>305</v>
      </c>
      <c r="G277" s="203" t="s">
        <v>231</v>
      </c>
      <c r="H277" s="204">
        <v>37.31</v>
      </c>
      <c r="I277" s="205"/>
      <c r="J277" s="206">
        <f>ROUND(I277*H277,2)</f>
        <v>0</v>
      </c>
      <c r="K277" s="202" t="s">
        <v>157</v>
      </c>
      <c r="L277" s="40"/>
      <c r="M277" s="207" t="s">
        <v>1</v>
      </c>
      <c r="N277" s="208" t="s">
        <v>45</v>
      </c>
      <c r="O277" s="72"/>
      <c r="P277" s="209">
        <f>O277*H277</f>
        <v>0</v>
      </c>
      <c r="Q277" s="209">
        <v>1.54E-2</v>
      </c>
      <c r="R277" s="209">
        <f>Q277*H277</f>
        <v>0.57457400000000003</v>
      </c>
      <c r="S277" s="209">
        <v>0</v>
      </c>
      <c r="T277" s="210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1" t="s">
        <v>158</v>
      </c>
      <c r="AT277" s="211" t="s">
        <v>153</v>
      </c>
      <c r="AU277" s="211" t="s">
        <v>89</v>
      </c>
      <c r="AY277" s="18" t="s">
        <v>151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18" t="s">
        <v>85</v>
      </c>
      <c r="BK277" s="212">
        <f>ROUND(I277*H277,2)</f>
        <v>0</v>
      </c>
      <c r="BL277" s="18" t="s">
        <v>158</v>
      </c>
      <c r="BM277" s="211" t="s">
        <v>306</v>
      </c>
    </row>
    <row r="278" spans="1:65" s="15" customFormat="1" ht="10.199999999999999">
      <c r="B278" s="239"/>
      <c r="C278" s="240"/>
      <c r="D278" s="213" t="s">
        <v>162</v>
      </c>
      <c r="E278" s="241" t="s">
        <v>1</v>
      </c>
      <c r="F278" s="242" t="s">
        <v>233</v>
      </c>
      <c r="G278" s="240"/>
      <c r="H278" s="241" t="s">
        <v>1</v>
      </c>
      <c r="I278" s="243"/>
      <c r="J278" s="240"/>
      <c r="K278" s="240"/>
      <c r="L278" s="244"/>
      <c r="M278" s="245"/>
      <c r="N278" s="246"/>
      <c r="O278" s="246"/>
      <c r="P278" s="246"/>
      <c r="Q278" s="246"/>
      <c r="R278" s="246"/>
      <c r="S278" s="246"/>
      <c r="T278" s="247"/>
      <c r="AT278" s="248" t="s">
        <v>162</v>
      </c>
      <c r="AU278" s="248" t="s">
        <v>89</v>
      </c>
      <c r="AV278" s="15" t="s">
        <v>85</v>
      </c>
      <c r="AW278" s="15" t="s">
        <v>34</v>
      </c>
      <c r="AX278" s="15" t="s">
        <v>80</v>
      </c>
      <c r="AY278" s="248" t="s">
        <v>151</v>
      </c>
    </row>
    <row r="279" spans="1:65" s="15" customFormat="1" ht="10.199999999999999">
      <c r="B279" s="239"/>
      <c r="C279" s="240"/>
      <c r="D279" s="213" t="s">
        <v>162</v>
      </c>
      <c r="E279" s="241" t="s">
        <v>1</v>
      </c>
      <c r="F279" s="242" t="s">
        <v>307</v>
      </c>
      <c r="G279" s="240"/>
      <c r="H279" s="241" t="s">
        <v>1</v>
      </c>
      <c r="I279" s="243"/>
      <c r="J279" s="240"/>
      <c r="K279" s="240"/>
      <c r="L279" s="244"/>
      <c r="M279" s="245"/>
      <c r="N279" s="246"/>
      <c r="O279" s="246"/>
      <c r="P279" s="246"/>
      <c r="Q279" s="246"/>
      <c r="R279" s="246"/>
      <c r="S279" s="246"/>
      <c r="T279" s="247"/>
      <c r="AT279" s="248" t="s">
        <v>162</v>
      </c>
      <c r="AU279" s="248" t="s">
        <v>89</v>
      </c>
      <c r="AV279" s="15" t="s">
        <v>85</v>
      </c>
      <c r="AW279" s="15" t="s">
        <v>34</v>
      </c>
      <c r="AX279" s="15" t="s">
        <v>80</v>
      </c>
      <c r="AY279" s="248" t="s">
        <v>151</v>
      </c>
    </row>
    <row r="280" spans="1:65" s="13" customFormat="1" ht="10.199999999999999">
      <c r="B280" s="217"/>
      <c r="C280" s="218"/>
      <c r="D280" s="213" t="s">
        <v>162</v>
      </c>
      <c r="E280" s="219" t="s">
        <v>1</v>
      </c>
      <c r="F280" s="220" t="s">
        <v>286</v>
      </c>
      <c r="G280" s="218"/>
      <c r="H280" s="221">
        <v>4.08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162</v>
      </c>
      <c r="AU280" s="227" t="s">
        <v>89</v>
      </c>
      <c r="AV280" s="13" t="s">
        <v>89</v>
      </c>
      <c r="AW280" s="13" t="s">
        <v>34</v>
      </c>
      <c r="AX280" s="13" t="s">
        <v>80</v>
      </c>
      <c r="AY280" s="227" t="s">
        <v>151</v>
      </c>
    </row>
    <row r="281" spans="1:65" s="13" customFormat="1" ht="10.199999999999999">
      <c r="B281" s="217"/>
      <c r="C281" s="218"/>
      <c r="D281" s="213" t="s">
        <v>162</v>
      </c>
      <c r="E281" s="219" t="s">
        <v>1</v>
      </c>
      <c r="F281" s="220" t="s">
        <v>287</v>
      </c>
      <c r="G281" s="218"/>
      <c r="H281" s="221">
        <v>0.16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162</v>
      </c>
      <c r="AU281" s="227" t="s">
        <v>89</v>
      </c>
      <c r="AV281" s="13" t="s">
        <v>89</v>
      </c>
      <c r="AW281" s="13" t="s">
        <v>34</v>
      </c>
      <c r="AX281" s="13" t="s">
        <v>80</v>
      </c>
      <c r="AY281" s="227" t="s">
        <v>151</v>
      </c>
    </row>
    <row r="282" spans="1:65" s="16" customFormat="1" ht="10.199999999999999">
      <c r="B282" s="259"/>
      <c r="C282" s="260"/>
      <c r="D282" s="213" t="s">
        <v>162</v>
      </c>
      <c r="E282" s="261" t="s">
        <v>1</v>
      </c>
      <c r="F282" s="262" t="s">
        <v>274</v>
      </c>
      <c r="G282" s="260"/>
      <c r="H282" s="263">
        <v>4.24</v>
      </c>
      <c r="I282" s="264"/>
      <c r="J282" s="260"/>
      <c r="K282" s="260"/>
      <c r="L282" s="265"/>
      <c r="M282" s="266"/>
      <c r="N282" s="267"/>
      <c r="O282" s="267"/>
      <c r="P282" s="267"/>
      <c r="Q282" s="267"/>
      <c r="R282" s="267"/>
      <c r="S282" s="267"/>
      <c r="T282" s="268"/>
      <c r="AT282" s="269" t="s">
        <v>162</v>
      </c>
      <c r="AU282" s="269" t="s">
        <v>89</v>
      </c>
      <c r="AV282" s="16" t="s">
        <v>170</v>
      </c>
      <c r="AW282" s="16" t="s">
        <v>34</v>
      </c>
      <c r="AX282" s="16" t="s">
        <v>80</v>
      </c>
      <c r="AY282" s="269" t="s">
        <v>151</v>
      </c>
    </row>
    <row r="283" spans="1:65" s="15" customFormat="1" ht="10.199999999999999">
      <c r="B283" s="239"/>
      <c r="C283" s="240"/>
      <c r="D283" s="213" t="s">
        <v>162</v>
      </c>
      <c r="E283" s="241" t="s">
        <v>1</v>
      </c>
      <c r="F283" s="242" t="s">
        <v>235</v>
      </c>
      <c r="G283" s="240"/>
      <c r="H283" s="241" t="s">
        <v>1</v>
      </c>
      <c r="I283" s="243"/>
      <c r="J283" s="240"/>
      <c r="K283" s="240"/>
      <c r="L283" s="244"/>
      <c r="M283" s="245"/>
      <c r="N283" s="246"/>
      <c r="O283" s="246"/>
      <c r="P283" s="246"/>
      <c r="Q283" s="246"/>
      <c r="R283" s="246"/>
      <c r="S283" s="246"/>
      <c r="T283" s="247"/>
      <c r="AT283" s="248" t="s">
        <v>162</v>
      </c>
      <c r="AU283" s="248" t="s">
        <v>89</v>
      </c>
      <c r="AV283" s="15" t="s">
        <v>85</v>
      </c>
      <c r="AW283" s="15" t="s">
        <v>34</v>
      </c>
      <c r="AX283" s="15" t="s">
        <v>80</v>
      </c>
      <c r="AY283" s="248" t="s">
        <v>151</v>
      </c>
    </row>
    <row r="284" spans="1:65" s="15" customFormat="1" ht="10.199999999999999">
      <c r="B284" s="239"/>
      <c r="C284" s="240"/>
      <c r="D284" s="213" t="s">
        <v>162</v>
      </c>
      <c r="E284" s="241" t="s">
        <v>1</v>
      </c>
      <c r="F284" s="242" t="s">
        <v>308</v>
      </c>
      <c r="G284" s="240"/>
      <c r="H284" s="241" t="s">
        <v>1</v>
      </c>
      <c r="I284" s="243"/>
      <c r="J284" s="240"/>
      <c r="K284" s="240"/>
      <c r="L284" s="244"/>
      <c r="M284" s="245"/>
      <c r="N284" s="246"/>
      <c r="O284" s="246"/>
      <c r="P284" s="246"/>
      <c r="Q284" s="246"/>
      <c r="R284" s="246"/>
      <c r="S284" s="246"/>
      <c r="T284" s="247"/>
      <c r="AT284" s="248" t="s">
        <v>162</v>
      </c>
      <c r="AU284" s="248" t="s">
        <v>89</v>
      </c>
      <c r="AV284" s="15" t="s">
        <v>85</v>
      </c>
      <c r="AW284" s="15" t="s">
        <v>34</v>
      </c>
      <c r="AX284" s="15" t="s">
        <v>80</v>
      </c>
      <c r="AY284" s="248" t="s">
        <v>151</v>
      </c>
    </row>
    <row r="285" spans="1:65" s="13" customFormat="1" ht="10.199999999999999">
      <c r="B285" s="217"/>
      <c r="C285" s="218"/>
      <c r="D285" s="213" t="s">
        <v>162</v>
      </c>
      <c r="E285" s="219" t="s">
        <v>1</v>
      </c>
      <c r="F285" s="220" t="s">
        <v>289</v>
      </c>
      <c r="G285" s="218"/>
      <c r="H285" s="221">
        <v>5.16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162</v>
      </c>
      <c r="AU285" s="227" t="s">
        <v>89</v>
      </c>
      <c r="AV285" s="13" t="s">
        <v>89</v>
      </c>
      <c r="AW285" s="13" t="s">
        <v>34</v>
      </c>
      <c r="AX285" s="13" t="s">
        <v>80</v>
      </c>
      <c r="AY285" s="227" t="s">
        <v>151</v>
      </c>
    </row>
    <row r="286" spans="1:65" s="13" customFormat="1" ht="10.199999999999999">
      <c r="B286" s="217"/>
      <c r="C286" s="218"/>
      <c r="D286" s="213" t="s">
        <v>162</v>
      </c>
      <c r="E286" s="219" t="s">
        <v>1</v>
      </c>
      <c r="F286" s="220" t="s">
        <v>309</v>
      </c>
      <c r="G286" s="218"/>
      <c r="H286" s="221">
        <v>0.21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162</v>
      </c>
      <c r="AU286" s="227" t="s">
        <v>89</v>
      </c>
      <c r="AV286" s="13" t="s">
        <v>89</v>
      </c>
      <c r="AW286" s="13" t="s">
        <v>34</v>
      </c>
      <c r="AX286" s="13" t="s">
        <v>80</v>
      </c>
      <c r="AY286" s="227" t="s">
        <v>151</v>
      </c>
    </row>
    <row r="287" spans="1:65" s="13" customFormat="1" ht="20.399999999999999">
      <c r="B287" s="217"/>
      <c r="C287" s="218"/>
      <c r="D287" s="213" t="s">
        <v>162</v>
      </c>
      <c r="E287" s="219" t="s">
        <v>1</v>
      </c>
      <c r="F287" s="220" t="s">
        <v>288</v>
      </c>
      <c r="G287" s="218"/>
      <c r="H287" s="221">
        <v>32.634999999999998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162</v>
      </c>
      <c r="AU287" s="227" t="s">
        <v>89</v>
      </c>
      <c r="AV287" s="13" t="s">
        <v>89</v>
      </c>
      <c r="AW287" s="13" t="s">
        <v>34</v>
      </c>
      <c r="AX287" s="13" t="s">
        <v>80</v>
      </c>
      <c r="AY287" s="227" t="s">
        <v>151</v>
      </c>
    </row>
    <row r="288" spans="1:65" s="13" customFormat="1" ht="10.199999999999999">
      <c r="B288" s="217"/>
      <c r="C288" s="218"/>
      <c r="D288" s="213" t="s">
        <v>162</v>
      </c>
      <c r="E288" s="219" t="s">
        <v>1</v>
      </c>
      <c r="F288" s="220" t="s">
        <v>291</v>
      </c>
      <c r="G288" s="218"/>
      <c r="H288" s="221">
        <v>0.46300000000000002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162</v>
      </c>
      <c r="AU288" s="227" t="s">
        <v>89</v>
      </c>
      <c r="AV288" s="13" t="s">
        <v>89</v>
      </c>
      <c r="AW288" s="13" t="s">
        <v>34</v>
      </c>
      <c r="AX288" s="13" t="s">
        <v>80</v>
      </c>
      <c r="AY288" s="227" t="s">
        <v>151</v>
      </c>
    </row>
    <row r="289" spans="1:65" s="13" customFormat="1" ht="10.199999999999999">
      <c r="B289" s="217"/>
      <c r="C289" s="218"/>
      <c r="D289" s="213" t="s">
        <v>162</v>
      </c>
      <c r="E289" s="219" t="s">
        <v>1</v>
      </c>
      <c r="F289" s="220" t="s">
        <v>292</v>
      </c>
      <c r="G289" s="218"/>
      <c r="H289" s="221">
        <v>-0.12</v>
      </c>
      <c r="I289" s="222"/>
      <c r="J289" s="218"/>
      <c r="K289" s="218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162</v>
      </c>
      <c r="AU289" s="227" t="s">
        <v>89</v>
      </c>
      <c r="AV289" s="13" t="s">
        <v>89</v>
      </c>
      <c r="AW289" s="13" t="s">
        <v>34</v>
      </c>
      <c r="AX289" s="13" t="s">
        <v>80</v>
      </c>
      <c r="AY289" s="227" t="s">
        <v>151</v>
      </c>
    </row>
    <row r="290" spans="1:65" s="15" customFormat="1" ht="10.199999999999999">
      <c r="B290" s="239"/>
      <c r="C290" s="240"/>
      <c r="D290" s="213" t="s">
        <v>162</v>
      </c>
      <c r="E290" s="241" t="s">
        <v>1</v>
      </c>
      <c r="F290" s="242" t="s">
        <v>238</v>
      </c>
      <c r="G290" s="240"/>
      <c r="H290" s="241" t="s">
        <v>1</v>
      </c>
      <c r="I290" s="243"/>
      <c r="J290" s="240"/>
      <c r="K290" s="240"/>
      <c r="L290" s="244"/>
      <c r="M290" s="245"/>
      <c r="N290" s="246"/>
      <c r="O290" s="246"/>
      <c r="P290" s="246"/>
      <c r="Q290" s="246"/>
      <c r="R290" s="246"/>
      <c r="S290" s="246"/>
      <c r="T290" s="247"/>
      <c r="AT290" s="248" t="s">
        <v>162</v>
      </c>
      <c r="AU290" s="248" t="s">
        <v>89</v>
      </c>
      <c r="AV290" s="15" t="s">
        <v>85</v>
      </c>
      <c r="AW290" s="15" t="s">
        <v>34</v>
      </c>
      <c r="AX290" s="15" t="s">
        <v>80</v>
      </c>
      <c r="AY290" s="248" t="s">
        <v>151</v>
      </c>
    </row>
    <row r="291" spans="1:65" s="13" customFormat="1" ht="10.199999999999999">
      <c r="B291" s="217"/>
      <c r="C291" s="218"/>
      <c r="D291" s="213" t="s">
        <v>162</v>
      </c>
      <c r="E291" s="219" t="s">
        <v>1</v>
      </c>
      <c r="F291" s="220" t="s">
        <v>293</v>
      </c>
      <c r="G291" s="218"/>
      <c r="H291" s="221">
        <v>-2.758</v>
      </c>
      <c r="I291" s="222"/>
      <c r="J291" s="218"/>
      <c r="K291" s="218"/>
      <c r="L291" s="223"/>
      <c r="M291" s="224"/>
      <c r="N291" s="225"/>
      <c r="O291" s="225"/>
      <c r="P291" s="225"/>
      <c r="Q291" s="225"/>
      <c r="R291" s="225"/>
      <c r="S291" s="225"/>
      <c r="T291" s="226"/>
      <c r="AT291" s="227" t="s">
        <v>162</v>
      </c>
      <c r="AU291" s="227" t="s">
        <v>89</v>
      </c>
      <c r="AV291" s="13" t="s">
        <v>89</v>
      </c>
      <c r="AW291" s="13" t="s">
        <v>34</v>
      </c>
      <c r="AX291" s="13" t="s">
        <v>80</v>
      </c>
      <c r="AY291" s="227" t="s">
        <v>151</v>
      </c>
    </row>
    <row r="292" spans="1:65" s="13" customFormat="1" ht="10.199999999999999">
      <c r="B292" s="217"/>
      <c r="C292" s="218"/>
      <c r="D292" s="213" t="s">
        <v>162</v>
      </c>
      <c r="E292" s="219" t="s">
        <v>1</v>
      </c>
      <c r="F292" s="220" t="s">
        <v>294</v>
      </c>
      <c r="G292" s="218"/>
      <c r="H292" s="221">
        <v>-2.52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162</v>
      </c>
      <c r="AU292" s="227" t="s">
        <v>89</v>
      </c>
      <c r="AV292" s="13" t="s">
        <v>89</v>
      </c>
      <c r="AW292" s="13" t="s">
        <v>34</v>
      </c>
      <c r="AX292" s="13" t="s">
        <v>80</v>
      </c>
      <c r="AY292" s="227" t="s">
        <v>151</v>
      </c>
    </row>
    <row r="293" spans="1:65" s="16" customFormat="1" ht="10.199999999999999">
      <c r="B293" s="259"/>
      <c r="C293" s="260"/>
      <c r="D293" s="213" t="s">
        <v>162</v>
      </c>
      <c r="E293" s="261" t="s">
        <v>1</v>
      </c>
      <c r="F293" s="262" t="s">
        <v>274</v>
      </c>
      <c r="G293" s="260"/>
      <c r="H293" s="263">
        <v>33.069999999999993</v>
      </c>
      <c r="I293" s="264"/>
      <c r="J293" s="260"/>
      <c r="K293" s="260"/>
      <c r="L293" s="265"/>
      <c r="M293" s="266"/>
      <c r="N293" s="267"/>
      <c r="O293" s="267"/>
      <c r="P293" s="267"/>
      <c r="Q293" s="267"/>
      <c r="R293" s="267"/>
      <c r="S293" s="267"/>
      <c r="T293" s="268"/>
      <c r="AT293" s="269" t="s">
        <v>162</v>
      </c>
      <c r="AU293" s="269" t="s">
        <v>89</v>
      </c>
      <c r="AV293" s="16" t="s">
        <v>170</v>
      </c>
      <c r="AW293" s="16" t="s">
        <v>34</v>
      </c>
      <c r="AX293" s="16" t="s">
        <v>80</v>
      </c>
      <c r="AY293" s="269" t="s">
        <v>151</v>
      </c>
    </row>
    <row r="294" spans="1:65" s="14" customFormat="1" ht="10.199999999999999">
      <c r="B294" s="228"/>
      <c r="C294" s="229"/>
      <c r="D294" s="213" t="s">
        <v>162</v>
      </c>
      <c r="E294" s="230" t="s">
        <v>1</v>
      </c>
      <c r="F294" s="231" t="s">
        <v>164</v>
      </c>
      <c r="G294" s="229"/>
      <c r="H294" s="232">
        <v>37.309999999999995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AT294" s="238" t="s">
        <v>162</v>
      </c>
      <c r="AU294" s="238" t="s">
        <v>89</v>
      </c>
      <c r="AV294" s="14" t="s">
        <v>158</v>
      </c>
      <c r="AW294" s="14" t="s">
        <v>34</v>
      </c>
      <c r="AX294" s="14" t="s">
        <v>85</v>
      </c>
      <c r="AY294" s="238" t="s">
        <v>151</v>
      </c>
    </row>
    <row r="295" spans="1:65" s="2" customFormat="1" ht="24" customHeight="1">
      <c r="A295" s="35"/>
      <c r="B295" s="36"/>
      <c r="C295" s="200" t="s">
        <v>310</v>
      </c>
      <c r="D295" s="200" t="s">
        <v>153</v>
      </c>
      <c r="E295" s="201" t="s">
        <v>311</v>
      </c>
      <c r="F295" s="202" t="s">
        <v>312</v>
      </c>
      <c r="G295" s="203" t="s">
        <v>156</v>
      </c>
      <c r="H295" s="204">
        <v>1.2649999999999999</v>
      </c>
      <c r="I295" s="205"/>
      <c r="J295" s="206">
        <f>ROUND(I295*H295,2)</f>
        <v>0</v>
      </c>
      <c r="K295" s="202" t="s">
        <v>157</v>
      </c>
      <c r="L295" s="40"/>
      <c r="M295" s="207" t="s">
        <v>1</v>
      </c>
      <c r="N295" s="208" t="s">
        <v>45</v>
      </c>
      <c r="O295" s="72"/>
      <c r="P295" s="209">
        <f>O295*H295</f>
        <v>0</v>
      </c>
      <c r="Q295" s="209">
        <v>2.2563399999999998</v>
      </c>
      <c r="R295" s="209">
        <f>Q295*H295</f>
        <v>2.8542700999999995</v>
      </c>
      <c r="S295" s="209">
        <v>0</v>
      </c>
      <c r="T295" s="21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1" t="s">
        <v>158</v>
      </c>
      <c r="AT295" s="211" t="s">
        <v>153</v>
      </c>
      <c r="AU295" s="211" t="s">
        <v>89</v>
      </c>
      <c r="AY295" s="18" t="s">
        <v>151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18" t="s">
        <v>85</v>
      </c>
      <c r="BK295" s="212">
        <f>ROUND(I295*H295,2)</f>
        <v>0</v>
      </c>
      <c r="BL295" s="18" t="s">
        <v>158</v>
      </c>
      <c r="BM295" s="211" t="s">
        <v>313</v>
      </c>
    </row>
    <row r="296" spans="1:65" s="13" customFormat="1" ht="10.199999999999999">
      <c r="B296" s="217"/>
      <c r="C296" s="218"/>
      <c r="D296" s="213" t="s">
        <v>162</v>
      </c>
      <c r="E296" s="219" t="s">
        <v>1</v>
      </c>
      <c r="F296" s="220" t="s">
        <v>314</v>
      </c>
      <c r="G296" s="218"/>
      <c r="H296" s="221">
        <v>1.23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162</v>
      </c>
      <c r="AU296" s="227" t="s">
        <v>89</v>
      </c>
      <c r="AV296" s="13" t="s">
        <v>89</v>
      </c>
      <c r="AW296" s="13" t="s">
        <v>34</v>
      </c>
      <c r="AX296" s="13" t="s">
        <v>80</v>
      </c>
      <c r="AY296" s="227" t="s">
        <v>151</v>
      </c>
    </row>
    <row r="297" spans="1:65" s="13" customFormat="1" ht="10.199999999999999">
      <c r="B297" s="217"/>
      <c r="C297" s="218"/>
      <c r="D297" s="213" t="s">
        <v>162</v>
      </c>
      <c r="E297" s="219" t="s">
        <v>1</v>
      </c>
      <c r="F297" s="220" t="s">
        <v>315</v>
      </c>
      <c r="G297" s="218"/>
      <c r="H297" s="221">
        <v>5.3999999999999999E-2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162</v>
      </c>
      <c r="AU297" s="227" t="s">
        <v>89</v>
      </c>
      <c r="AV297" s="13" t="s">
        <v>89</v>
      </c>
      <c r="AW297" s="13" t="s">
        <v>34</v>
      </c>
      <c r="AX297" s="13" t="s">
        <v>80</v>
      </c>
      <c r="AY297" s="227" t="s">
        <v>151</v>
      </c>
    </row>
    <row r="298" spans="1:65" s="13" customFormat="1" ht="10.199999999999999">
      <c r="B298" s="217"/>
      <c r="C298" s="218"/>
      <c r="D298" s="213" t="s">
        <v>162</v>
      </c>
      <c r="E298" s="219" t="s">
        <v>1</v>
      </c>
      <c r="F298" s="220" t="s">
        <v>316</v>
      </c>
      <c r="G298" s="218"/>
      <c r="H298" s="221">
        <v>-1.9E-2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162</v>
      </c>
      <c r="AU298" s="227" t="s">
        <v>89</v>
      </c>
      <c r="AV298" s="13" t="s">
        <v>89</v>
      </c>
      <c r="AW298" s="13" t="s">
        <v>34</v>
      </c>
      <c r="AX298" s="13" t="s">
        <v>80</v>
      </c>
      <c r="AY298" s="227" t="s">
        <v>151</v>
      </c>
    </row>
    <row r="299" spans="1:65" s="14" customFormat="1" ht="10.199999999999999">
      <c r="B299" s="228"/>
      <c r="C299" s="229"/>
      <c r="D299" s="213" t="s">
        <v>162</v>
      </c>
      <c r="E299" s="230" t="s">
        <v>1</v>
      </c>
      <c r="F299" s="231" t="s">
        <v>164</v>
      </c>
      <c r="G299" s="229"/>
      <c r="H299" s="232">
        <v>1.2650000000000001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162</v>
      </c>
      <c r="AU299" s="238" t="s">
        <v>89</v>
      </c>
      <c r="AV299" s="14" t="s">
        <v>158</v>
      </c>
      <c r="AW299" s="14" t="s">
        <v>34</v>
      </c>
      <c r="AX299" s="14" t="s">
        <v>85</v>
      </c>
      <c r="AY299" s="238" t="s">
        <v>151</v>
      </c>
    </row>
    <row r="300" spans="1:65" s="2" customFormat="1" ht="16.5" customHeight="1">
      <c r="A300" s="35"/>
      <c r="B300" s="36"/>
      <c r="C300" s="200" t="s">
        <v>7</v>
      </c>
      <c r="D300" s="200" t="s">
        <v>153</v>
      </c>
      <c r="E300" s="201" t="s">
        <v>317</v>
      </c>
      <c r="F300" s="202" t="s">
        <v>318</v>
      </c>
      <c r="G300" s="203" t="s">
        <v>231</v>
      </c>
      <c r="H300" s="204">
        <v>1.44</v>
      </c>
      <c r="I300" s="205"/>
      <c r="J300" s="206">
        <f>ROUND(I300*H300,2)</f>
        <v>0</v>
      </c>
      <c r="K300" s="202" t="s">
        <v>1</v>
      </c>
      <c r="L300" s="40"/>
      <c r="M300" s="207" t="s">
        <v>1</v>
      </c>
      <c r="N300" s="208" t="s">
        <v>45</v>
      </c>
      <c r="O300" s="72"/>
      <c r="P300" s="209">
        <f>O300*H300</f>
        <v>0</v>
      </c>
      <c r="Q300" s="209">
        <v>9.7900000000000001E-2</v>
      </c>
      <c r="R300" s="209">
        <f>Q300*H300</f>
        <v>0.14097599999999999</v>
      </c>
      <c r="S300" s="209">
        <v>0</v>
      </c>
      <c r="T300" s="21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1" t="s">
        <v>158</v>
      </c>
      <c r="AT300" s="211" t="s">
        <v>153</v>
      </c>
      <c r="AU300" s="211" t="s">
        <v>89</v>
      </c>
      <c r="AY300" s="18" t="s">
        <v>151</v>
      </c>
      <c r="BE300" s="212">
        <f>IF(N300="základní",J300,0)</f>
        <v>0</v>
      </c>
      <c r="BF300" s="212">
        <f>IF(N300="snížená",J300,0)</f>
        <v>0</v>
      </c>
      <c r="BG300" s="212">
        <f>IF(N300="zákl. přenesená",J300,0)</f>
        <v>0</v>
      </c>
      <c r="BH300" s="212">
        <f>IF(N300="sníž. přenesená",J300,0)</f>
        <v>0</v>
      </c>
      <c r="BI300" s="212">
        <f>IF(N300="nulová",J300,0)</f>
        <v>0</v>
      </c>
      <c r="BJ300" s="18" t="s">
        <v>85</v>
      </c>
      <c r="BK300" s="212">
        <f>ROUND(I300*H300,2)</f>
        <v>0</v>
      </c>
      <c r="BL300" s="18" t="s">
        <v>158</v>
      </c>
      <c r="BM300" s="211" t="s">
        <v>319</v>
      </c>
    </row>
    <row r="301" spans="1:65" s="2" customFormat="1" ht="28.8">
      <c r="A301" s="35"/>
      <c r="B301" s="36"/>
      <c r="C301" s="37"/>
      <c r="D301" s="213" t="s">
        <v>160</v>
      </c>
      <c r="E301" s="37"/>
      <c r="F301" s="214" t="s">
        <v>320</v>
      </c>
      <c r="G301" s="37"/>
      <c r="H301" s="37"/>
      <c r="I301" s="112"/>
      <c r="J301" s="37"/>
      <c r="K301" s="37"/>
      <c r="L301" s="40"/>
      <c r="M301" s="215"/>
      <c r="N301" s="216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160</v>
      </c>
      <c r="AU301" s="18" t="s">
        <v>89</v>
      </c>
    </row>
    <row r="302" spans="1:65" s="15" customFormat="1" ht="10.199999999999999">
      <c r="B302" s="239"/>
      <c r="C302" s="240"/>
      <c r="D302" s="213" t="s">
        <v>162</v>
      </c>
      <c r="E302" s="241" t="s">
        <v>1</v>
      </c>
      <c r="F302" s="242" t="s">
        <v>235</v>
      </c>
      <c r="G302" s="240"/>
      <c r="H302" s="241" t="s">
        <v>1</v>
      </c>
      <c r="I302" s="243"/>
      <c r="J302" s="240"/>
      <c r="K302" s="240"/>
      <c r="L302" s="244"/>
      <c r="M302" s="245"/>
      <c r="N302" s="246"/>
      <c r="O302" s="246"/>
      <c r="P302" s="246"/>
      <c r="Q302" s="246"/>
      <c r="R302" s="246"/>
      <c r="S302" s="246"/>
      <c r="T302" s="247"/>
      <c r="AT302" s="248" t="s">
        <v>162</v>
      </c>
      <c r="AU302" s="248" t="s">
        <v>89</v>
      </c>
      <c r="AV302" s="15" t="s">
        <v>85</v>
      </c>
      <c r="AW302" s="15" t="s">
        <v>34</v>
      </c>
      <c r="AX302" s="15" t="s">
        <v>80</v>
      </c>
      <c r="AY302" s="248" t="s">
        <v>151</v>
      </c>
    </row>
    <row r="303" spans="1:65" s="13" customFormat="1" ht="10.199999999999999">
      <c r="B303" s="217"/>
      <c r="C303" s="218"/>
      <c r="D303" s="213" t="s">
        <v>162</v>
      </c>
      <c r="E303" s="219" t="s">
        <v>1</v>
      </c>
      <c r="F303" s="220" t="s">
        <v>321</v>
      </c>
      <c r="G303" s="218"/>
      <c r="H303" s="221">
        <v>1.44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162</v>
      </c>
      <c r="AU303" s="227" t="s">
        <v>89</v>
      </c>
      <c r="AV303" s="13" t="s">
        <v>89</v>
      </c>
      <c r="AW303" s="13" t="s">
        <v>34</v>
      </c>
      <c r="AX303" s="13" t="s">
        <v>80</v>
      </c>
      <c r="AY303" s="227" t="s">
        <v>151</v>
      </c>
    </row>
    <row r="304" spans="1:65" s="14" customFormat="1" ht="10.199999999999999">
      <c r="B304" s="228"/>
      <c r="C304" s="229"/>
      <c r="D304" s="213" t="s">
        <v>162</v>
      </c>
      <c r="E304" s="230" t="s">
        <v>1</v>
      </c>
      <c r="F304" s="231" t="s">
        <v>164</v>
      </c>
      <c r="G304" s="229"/>
      <c r="H304" s="232">
        <v>1.44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AT304" s="238" t="s">
        <v>162</v>
      </c>
      <c r="AU304" s="238" t="s">
        <v>89</v>
      </c>
      <c r="AV304" s="14" t="s">
        <v>158</v>
      </c>
      <c r="AW304" s="14" t="s">
        <v>34</v>
      </c>
      <c r="AX304" s="14" t="s">
        <v>85</v>
      </c>
      <c r="AY304" s="238" t="s">
        <v>151</v>
      </c>
    </row>
    <row r="305" spans="1:65" s="2" customFormat="1" ht="16.5" customHeight="1">
      <c r="A305" s="35"/>
      <c r="B305" s="36"/>
      <c r="C305" s="200" t="s">
        <v>322</v>
      </c>
      <c r="D305" s="200" t="s">
        <v>153</v>
      </c>
      <c r="E305" s="201" t="s">
        <v>323</v>
      </c>
      <c r="F305" s="202" t="s">
        <v>324</v>
      </c>
      <c r="G305" s="203" t="s">
        <v>156</v>
      </c>
      <c r="H305" s="204">
        <v>0.82</v>
      </c>
      <c r="I305" s="205"/>
      <c r="J305" s="206">
        <f>ROUND(I305*H305,2)</f>
        <v>0</v>
      </c>
      <c r="K305" s="202" t="s">
        <v>157</v>
      </c>
      <c r="L305" s="40"/>
      <c r="M305" s="207" t="s">
        <v>1</v>
      </c>
      <c r="N305" s="208" t="s">
        <v>45</v>
      </c>
      <c r="O305" s="72"/>
      <c r="P305" s="209">
        <f>O305*H305</f>
        <v>0</v>
      </c>
      <c r="Q305" s="209">
        <v>1.837</v>
      </c>
      <c r="R305" s="209">
        <f>Q305*H305</f>
        <v>1.5063399999999998</v>
      </c>
      <c r="S305" s="209">
        <v>0</v>
      </c>
      <c r="T305" s="210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1" t="s">
        <v>158</v>
      </c>
      <c r="AT305" s="211" t="s">
        <v>153</v>
      </c>
      <c r="AU305" s="211" t="s">
        <v>89</v>
      </c>
      <c r="AY305" s="18" t="s">
        <v>151</v>
      </c>
      <c r="BE305" s="212">
        <f>IF(N305="základní",J305,0)</f>
        <v>0</v>
      </c>
      <c r="BF305" s="212">
        <f>IF(N305="snížená",J305,0)</f>
        <v>0</v>
      </c>
      <c r="BG305" s="212">
        <f>IF(N305="zákl. přenesená",J305,0)</f>
        <v>0</v>
      </c>
      <c r="BH305" s="212">
        <f>IF(N305="sníž. přenesená",J305,0)</f>
        <v>0</v>
      </c>
      <c r="BI305" s="212">
        <f>IF(N305="nulová",J305,0)</f>
        <v>0</v>
      </c>
      <c r="BJ305" s="18" t="s">
        <v>85</v>
      </c>
      <c r="BK305" s="212">
        <f>ROUND(I305*H305,2)</f>
        <v>0</v>
      </c>
      <c r="BL305" s="18" t="s">
        <v>158</v>
      </c>
      <c r="BM305" s="211" t="s">
        <v>325</v>
      </c>
    </row>
    <row r="306" spans="1:65" s="13" customFormat="1" ht="10.199999999999999">
      <c r="B306" s="217"/>
      <c r="C306" s="218"/>
      <c r="D306" s="213" t="s">
        <v>162</v>
      </c>
      <c r="E306" s="219" t="s">
        <v>1</v>
      </c>
      <c r="F306" s="220" t="s">
        <v>261</v>
      </c>
      <c r="G306" s="218"/>
      <c r="H306" s="221">
        <v>0.82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162</v>
      </c>
      <c r="AU306" s="227" t="s">
        <v>89</v>
      </c>
      <c r="AV306" s="13" t="s">
        <v>89</v>
      </c>
      <c r="AW306" s="13" t="s">
        <v>34</v>
      </c>
      <c r="AX306" s="13" t="s">
        <v>80</v>
      </c>
      <c r="AY306" s="227" t="s">
        <v>151</v>
      </c>
    </row>
    <row r="307" spans="1:65" s="14" customFormat="1" ht="10.199999999999999">
      <c r="B307" s="228"/>
      <c r="C307" s="229"/>
      <c r="D307" s="213" t="s">
        <v>162</v>
      </c>
      <c r="E307" s="230" t="s">
        <v>1</v>
      </c>
      <c r="F307" s="231" t="s">
        <v>164</v>
      </c>
      <c r="G307" s="229"/>
      <c r="H307" s="232">
        <v>0.82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162</v>
      </c>
      <c r="AU307" s="238" t="s">
        <v>89</v>
      </c>
      <c r="AV307" s="14" t="s">
        <v>158</v>
      </c>
      <c r="AW307" s="14" t="s">
        <v>34</v>
      </c>
      <c r="AX307" s="14" t="s">
        <v>85</v>
      </c>
      <c r="AY307" s="238" t="s">
        <v>151</v>
      </c>
    </row>
    <row r="308" spans="1:65" s="2" customFormat="1" ht="24" customHeight="1">
      <c r="A308" s="35"/>
      <c r="B308" s="36"/>
      <c r="C308" s="200" t="s">
        <v>326</v>
      </c>
      <c r="D308" s="200" t="s">
        <v>153</v>
      </c>
      <c r="E308" s="201" t="s">
        <v>327</v>
      </c>
      <c r="F308" s="202" t="s">
        <v>328</v>
      </c>
      <c r="G308" s="203" t="s">
        <v>226</v>
      </c>
      <c r="H308" s="204">
        <v>1</v>
      </c>
      <c r="I308" s="205"/>
      <c r="J308" s="206">
        <f>ROUND(I308*H308,2)</f>
        <v>0</v>
      </c>
      <c r="K308" s="202" t="s">
        <v>157</v>
      </c>
      <c r="L308" s="40"/>
      <c r="M308" s="207" t="s">
        <v>1</v>
      </c>
      <c r="N308" s="208" t="s">
        <v>45</v>
      </c>
      <c r="O308" s="72"/>
      <c r="P308" s="209">
        <f>O308*H308</f>
        <v>0</v>
      </c>
      <c r="Q308" s="209">
        <v>1.7770000000000001E-2</v>
      </c>
      <c r="R308" s="209">
        <f>Q308*H308</f>
        <v>1.7770000000000001E-2</v>
      </c>
      <c r="S308" s="209">
        <v>0</v>
      </c>
      <c r="T308" s="210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1" t="s">
        <v>158</v>
      </c>
      <c r="AT308" s="211" t="s">
        <v>153</v>
      </c>
      <c r="AU308" s="211" t="s">
        <v>89</v>
      </c>
      <c r="AY308" s="18" t="s">
        <v>151</v>
      </c>
      <c r="BE308" s="212">
        <f>IF(N308="základní",J308,0)</f>
        <v>0</v>
      </c>
      <c r="BF308" s="212">
        <f>IF(N308="snížená",J308,0)</f>
        <v>0</v>
      </c>
      <c r="BG308" s="212">
        <f>IF(N308="zákl. přenesená",J308,0)</f>
        <v>0</v>
      </c>
      <c r="BH308" s="212">
        <f>IF(N308="sníž. přenesená",J308,0)</f>
        <v>0</v>
      </c>
      <c r="BI308" s="212">
        <f>IF(N308="nulová",J308,0)</f>
        <v>0</v>
      </c>
      <c r="BJ308" s="18" t="s">
        <v>85</v>
      </c>
      <c r="BK308" s="212">
        <f>ROUND(I308*H308,2)</f>
        <v>0</v>
      </c>
      <c r="BL308" s="18" t="s">
        <v>158</v>
      </c>
      <c r="BM308" s="211" t="s">
        <v>329</v>
      </c>
    </row>
    <row r="309" spans="1:65" s="2" customFormat="1" ht="24" customHeight="1">
      <c r="A309" s="35"/>
      <c r="B309" s="36"/>
      <c r="C309" s="249" t="s">
        <v>330</v>
      </c>
      <c r="D309" s="249" t="s">
        <v>216</v>
      </c>
      <c r="E309" s="250" t="s">
        <v>331</v>
      </c>
      <c r="F309" s="251" t="s">
        <v>332</v>
      </c>
      <c r="G309" s="252" t="s">
        <v>226</v>
      </c>
      <c r="H309" s="253">
        <v>1</v>
      </c>
      <c r="I309" s="254"/>
      <c r="J309" s="255">
        <f>ROUND(I309*H309,2)</f>
        <v>0</v>
      </c>
      <c r="K309" s="251" t="s">
        <v>157</v>
      </c>
      <c r="L309" s="256"/>
      <c r="M309" s="257" t="s">
        <v>1</v>
      </c>
      <c r="N309" s="258" t="s">
        <v>45</v>
      </c>
      <c r="O309" s="72"/>
      <c r="P309" s="209">
        <f>O309*H309</f>
        <v>0</v>
      </c>
      <c r="Q309" s="209">
        <v>1.225E-2</v>
      </c>
      <c r="R309" s="209">
        <f>Q309*H309</f>
        <v>1.225E-2</v>
      </c>
      <c r="S309" s="209">
        <v>0</v>
      </c>
      <c r="T309" s="210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1" t="s">
        <v>204</v>
      </c>
      <c r="AT309" s="211" t="s">
        <v>216</v>
      </c>
      <c r="AU309" s="211" t="s">
        <v>89</v>
      </c>
      <c r="AY309" s="18" t="s">
        <v>151</v>
      </c>
      <c r="BE309" s="212">
        <f>IF(N309="základní",J309,0)</f>
        <v>0</v>
      </c>
      <c r="BF309" s="212">
        <f>IF(N309="snížená",J309,0)</f>
        <v>0</v>
      </c>
      <c r="BG309" s="212">
        <f>IF(N309="zákl. přenesená",J309,0)</f>
        <v>0</v>
      </c>
      <c r="BH309" s="212">
        <f>IF(N309="sníž. přenesená",J309,0)</f>
        <v>0</v>
      </c>
      <c r="BI309" s="212">
        <f>IF(N309="nulová",J309,0)</f>
        <v>0</v>
      </c>
      <c r="BJ309" s="18" t="s">
        <v>85</v>
      </c>
      <c r="BK309" s="212">
        <f>ROUND(I309*H309,2)</f>
        <v>0</v>
      </c>
      <c r="BL309" s="18" t="s">
        <v>158</v>
      </c>
      <c r="BM309" s="211" t="s">
        <v>333</v>
      </c>
    </row>
    <row r="310" spans="1:65" s="12" customFormat="1" ht="22.8" customHeight="1">
      <c r="B310" s="184"/>
      <c r="C310" s="185"/>
      <c r="D310" s="186" t="s">
        <v>79</v>
      </c>
      <c r="E310" s="198" t="s">
        <v>204</v>
      </c>
      <c r="F310" s="198" t="s">
        <v>334</v>
      </c>
      <c r="G310" s="185"/>
      <c r="H310" s="185"/>
      <c r="I310" s="188"/>
      <c r="J310" s="199">
        <f>BK310</f>
        <v>0</v>
      </c>
      <c r="K310" s="185"/>
      <c r="L310" s="190"/>
      <c r="M310" s="191"/>
      <c r="N310" s="192"/>
      <c r="O310" s="192"/>
      <c r="P310" s="193">
        <f>SUM(P311:P313)</f>
        <v>0</v>
      </c>
      <c r="Q310" s="192"/>
      <c r="R310" s="193">
        <f>SUM(R311:R313)</f>
        <v>8.795E-2</v>
      </c>
      <c r="S310" s="192"/>
      <c r="T310" s="194">
        <f>SUM(T311:T313)</f>
        <v>0</v>
      </c>
      <c r="AR310" s="195" t="s">
        <v>85</v>
      </c>
      <c r="AT310" s="196" t="s">
        <v>79</v>
      </c>
      <c r="AU310" s="196" t="s">
        <v>85</v>
      </c>
      <c r="AY310" s="195" t="s">
        <v>151</v>
      </c>
      <c r="BK310" s="197">
        <f>SUM(BK311:BK313)</f>
        <v>0</v>
      </c>
    </row>
    <row r="311" spans="1:65" s="2" customFormat="1" ht="24" customHeight="1">
      <c r="A311" s="35"/>
      <c r="B311" s="36"/>
      <c r="C311" s="200" t="s">
        <v>335</v>
      </c>
      <c r="D311" s="200" t="s">
        <v>153</v>
      </c>
      <c r="E311" s="201" t="s">
        <v>336</v>
      </c>
      <c r="F311" s="202" t="s">
        <v>337</v>
      </c>
      <c r="G311" s="203" t="s">
        <v>226</v>
      </c>
      <c r="H311" s="204">
        <v>1</v>
      </c>
      <c r="I311" s="205"/>
      <c r="J311" s="206">
        <f>ROUND(I311*H311,2)</f>
        <v>0</v>
      </c>
      <c r="K311" s="202" t="s">
        <v>1</v>
      </c>
      <c r="L311" s="40"/>
      <c r="M311" s="207" t="s">
        <v>1</v>
      </c>
      <c r="N311" s="208" t="s">
        <v>45</v>
      </c>
      <c r="O311" s="72"/>
      <c r="P311" s="209">
        <f>O311*H311</f>
        <v>0</v>
      </c>
      <c r="Q311" s="209">
        <v>8.2049999999999998E-2</v>
      </c>
      <c r="R311" s="209">
        <f>Q311*H311</f>
        <v>8.2049999999999998E-2</v>
      </c>
      <c r="S311" s="209">
        <v>0</v>
      </c>
      <c r="T311" s="210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1" t="s">
        <v>158</v>
      </c>
      <c r="AT311" s="211" t="s">
        <v>153</v>
      </c>
      <c r="AU311" s="211" t="s">
        <v>89</v>
      </c>
      <c r="AY311" s="18" t="s">
        <v>151</v>
      </c>
      <c r="BE311" s="212">
        <f>IF(N311="základní",J311,0)</f>
        <v>0</v>
      </c>
      <c r="BF311" s="212">
        <f>IF(N311="snížená",J311,0)</f>
        <v>0</v>
      </c>
      <c r="BG311" s="212">
        <f>IF(N311="zákl. přenesená",J311,0)</f>
        <v>0</v>
      </c>
      <c r="BH311" s="212">
        <f>IF(N311="sníž. přenesená",J311,0)</f>
        <v>0</v>
      </c>
      <c r="BI311" s="212">
        <f>IF(N311="nulová",J311,0)</f>
        <v>0</v>
      </c>
      <c r="BJ311" s="18" t="s">
        <v>85</v>
      </c>
      <c r="BK311" s="212">
        <f>ROUND(I311*H311,2)</f>
        <v>0</v>
      </c>
      <c r="BL311" s="18" t="s">
        <v>158</v>
      </c>
      <c r="BM311" s="211" t="s">
        <v>338</v>
      </c>
    </row>
    <row r="312" spans="1:65" s="2" customFormat="1" ht="24" customHeight="1">
      <c r="A312" s="35"/>
      <c r="B312" s="36"/>
      <c r="C312" s="200" t="s">
        <v>339</v>
      </c>
      <c r="D312" s="200" t="s">
        <v>153</v>
      </c>
      <c r="E312" s="201" t="s">
        <v>340</v>
      </c>
      <c r="F312" s="202" t="s">
        <v>341</v>
      </c>
      <c r="G312" s="203" t="s">
        <v>226</v>
      </c>
      <c r="H312" s="204">
        <v>1</v>
      </c>
      <c r="I312" s="205"/>
      <c r="J312" s="206">
        <f>ROUND(I312*H312,2)</f>
        <v>0</v>
      </c>
      <c r="K312" s="202" t="s">
        <v>1</v>
      </c>
      <c r="L312" s="40"/>
      <c r="M312" s="207" t="s">
        <v>1</v>
      </c>
      <c r="N312" s="208" t="s">
        <v>45</v>
      </c>
      <c r="O312" s="72"/>
      <c r="P312" s="209">
        <f>O312*H312</f>
        <v>0</v>
      </c>
      <c r="Q312" s="209">
        <v>3.96E-3</v>
      </c>
      <c r="R312" s="209">
        <f>Q312*H312</f>
        <v>3.96E-3</v>
      </c>
      <c r="S312" s="209">
        <v>0</v>
      </c>
      <c r="T312" s="210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1" t="s">
        <v>158</v>
      </c>
      <c r="AT312" s="211" t="s">
        <v>153</v>
      </c>
      <c r="AU312" s="211" t="s">
        <v>89</v>
      </c>
      <c r="AY312" s="18" t="s">
        <v>151</v>
      </c>
      <c r="BE312" s="212">
        <f>IF(N312="základní",J312,0)</f>
        <v>0</v>
      </c>
      <c r="BF312" s="212">
        <f>IF(N312="snížená",J312,0)</f>
        <v>0</v>
      </c>
      <c r="BG312" s="212">
        <f>IF(N312="zákl. přenesená",J312,0)</f>
        <v>0</v>
      </c>
      <c r="BH312" s="212">
        <f>IF(N312="sníž. přenesená",J312,0)</f>
        <v>0</v>
      </c>
      <c r="BI312" s="212">
        <f>IF(N312="nulová",J312,0)</f>
        <v>0</v>
      </c>
      <c r="BJ312" s="18" t="s">
        <v>85</v>
      </c>
      <c r="BK312" s="212">
        <f>ROUND(I312*H312,2)</f>
        <v>0</v>
      </c>
      <c r="BL312" s="18" t="s">
        <v>158</v>
      </c>
      <c r="BM312" s="211" t="s">
        <v>342</v>
      </c>
    </row>
    <row r="313" spans="1:65" s="2" customFormat="1" ht="24" customHeight="1">
      <c r="A313" s="35"/>
      <c r="B313" s="36"/>
      <c r="C313" s="200" t="s">
        <v>343</v>
      </c>
      <c r="D313" s="200" t="s">
        <v>153</v>
      </c>
      <c r="E313" s="201" t="s">
        <v>344</v>
      </c>
      <c r="F313" s="202" t="s">
        <v>345</v>
      </c>
      <c r="G313" s="203" t="s">
        <v>226</v>
      </c>
      <c r="H313" s="204">
        <v>1</v>
      </c>
      <c r="I313" s="205"/>
      <c r="J313" s="206">
        <f>ROUND(I313*H313,2)</f>
        <v>0</v>
      </c>
      <c r="K313" s="202" t="s">
        <v>1</v>
      </c>
      <c r="L313" s="40"/>
      <c r="M313" s="207" t="s">
        <v>1</v>
      </c>
      <c r="N313" s="208" t="s">
        <v>45</v>
      </c>
      <c r="O313" s="72"/>
      <c r="P313" s="209">
        <f>O313*H313</f>
        <v>0</v>
      </c>
      <c r="Q313" s="209">
        <v>1.9400000000000001E-3</v>
      </c>
      <c r="R313" s="209">
        <f>Q313*H313</f>
        <v>1.9400000000000001E-3</v>
      </c>
      <c r="S313" s="209">
        <v>0</v>
      </c>
      <c r="T313" s="210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1" t="s">
        <v>158</v>
      </c>
      <c r="AT313" s="211" t="s">
        <v>153</v>
      </c>
      <c r="AU313" s="211" t="s">
        <v>89</v>
      </c>
      <c r="AY313" s="18" t="s">
        <v>151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18" t="s">
        <v>85</v>
      </c>
      <c r="BK313" s="212">
        <f>ROUND(I313*H313,2)</f>
        <v>0</v>
      </c>
      <c r="BL313" s="18" t="s">
        <v>158</v>
      </c>
      <c r="BM313" s="211" t="s">
        <v>346</v>
      </c>
    </row>
    <row r="314" spans="1:65" s="12" customFormat="1" ht="22.8" customHeight="1">
      <c r="B314" s="184"/>
      <c r="C314" s="185"/>
      <c r="D314" s="186" t="s">
        <v>79</v>
      </c>
      <c r="E314" s="198" t="s">
        <v>215</v>
      </c>
      <c r="F314" s="198" t="s">
        <v>347</v>
      </c>
      <c r="G314" s="185"/>
      <c r="H314" s="185"/>
      <c r="I314" s="188"/>
      <c r="J314" s="199">
        <f>BK314</f>
        <v>0</v>
      </c>
      <c r="K314" s="185"/>
      <c r="L314" s="190"/>
      <c r="M314" s="191"/>
      <c r="N314" s="192"/>
      <c r="O314" s="192"/>
      <c r="P314" s="193">
        <f>SUM(P315:P400)</f>
        <v>0</v>
      </c>
      <c r="Q314" s="192"/>
      <c r="R314" s="193">
        <f>SUM(R315:R400)</f>
        <v>1.1986040000000002E-2</v>
      </c>
      <c r="S314" s="192"/>
      <c r="T314" s="194">
        <f>SUM(T315:T400)</f>
        <v>4.7193399999999999</v>
      </c>
      <c r="AR314" s="195" t="s">
        <v>85</v>
      </c>
      <c r="AT314" s="196" t="s">
        <v>79</v>
      </c>
      <c r="AU314" s="196" t="s">
        <v>85</v>
      </c>
      <c r="AY314" s="195" t="s">
        <v>151</v>
      </c>
      <c r="BK314" s="197">
        <f>SUM(BK315:BK400)</f>
        <v>0</v>
      </c>
    </row>
    <row r="315" spans="1:65" s="2" customFormat="1" ht="24" customHeight="1">
      <c r="A315" s="35"/>
      <c r="B315" s="36"/>
      <c r="C315" s="200" t="s">
        <v>348</v>
      </c>
      <c r="D315" s="200" t="s">
        <v>153</v>
      </c>
      <c r="E315" s="201" t="s">
        <v>349</v>
      </c>
      <c r="F315" s="202" t="s">
        <v>350</v>
      </c>
      <c r="G315" s="203" t="s">
        <v>226</v>
      </c>
      <c r="H315" s="204">
        <v>4</v>
      </c>
      <c r="I315" s="205"/>
      <c r="J315" s="206">
        <f>ROUND(I315*H315,2)</f>
        <v>0</v>
      </c>
      <c r="K315" s="202" t="s">
        <v>157</v>
      </c>
      <c r="L315" s="40"/>
      <c r="M315" s="207" t="s">
        <v>1</v>
      </c>
      <c r="N315" s="208" t="s">
        <v>45</v>
      </c>
      <c r="O315" s="72"/>
      <c r="P315" s="209">
        <f>O315*H315</f>
        <v>0</v>
      </c>
      <c r="Q315" s="209">
        <v>0</v>
      </c>
      <c r="R315" s="209">
        <f>Q315*H315</f>
        <v>0</v>
      </c>
      <c r="S315" s="209">
        <v>0</v>
      </c>
      <c r="T315" s="210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1" t="s">
        <v>158</v>
      </c>
      <c r="AT315" s="211" t="s">
        <v>153</v>
      </c>
      <c r="AU315" s="211" t="s">
        <v>89</v>
      </c>
      <c r="AY315" s="18" t="s">
        <v>151</v>
      </c>
      <c r="BE315" s="212">
        <f>IF(N315="základní",J315,0)</f>
        <v>0</v>
      </c>
      <c r="BF315" s="212">
        <f>IF(N315="snížená",J315,0)</f>
        <v>0</v>
      </c>
      <c r="BG315" s="212">
        <f>IF(N315="zákl. přenesená",J315,0)</f>
        <v>0</v>
      </c>
      <c r="BH315" s="212">
        <f>IF(N315="sníž. přenesená",J315,0)</f>
        <v>0</v>
      </c>
      <c r="BI315" s="212">
        <f>IF(N315="nulová",J315,0)</f>
        <v>0</v>
      </c>
      <c r="BJ315" s="18" t="s">
        <v>85</v>
      </c>
      <c r="BK315" s="212">
        <f>ROUND(I315*H315,2)</f>
        <v>0</v>
      </c>
      <c r="BL315" s="18" t="s">
        <v>158</v>
      </c>
      <c r="BM315" s="211" t="s">
        <v>351</v>
      </c>
    </row>
    <row r="316" spans="1:65" s="2" customFormat="1" ht="24" customHeight="1">
      <c r="A316" s="35"/>
      <c r="B316" s="36"/>
      <c r="C316" s="200" t="s">
        <v>352</v>
      </c>
      <c r="D316" s="200" t="s">
        <v>153</v>
      </c>
      <c r="E316" s="201" t="s">
        <v>353</v>
      </c>
      <c r="F316" s="202" t="s">
        <v>354</v>
      </c>
      <c r="G316" s="203" t="s">
        <v>226</v>
      </c>
      <c r="H316" s="204">
        <v>240</v>
      </c>
      <c r="I316" s="205"/>
      <c r="J316" s="206">
        <f>ROUND(I316*H316,2)</f>
        <v>0</v>
      </c>
      <c r="K316" s="202" t="s">
        <v>157</v>
      </c>
      <c r="L316" s="40"/>
      <c r="M316" s="207" t="s">
        <v>1</v>
      </c>
      <c r="N316" s="208" t="s">
        <v>45</v>
      </c>
      <c r="O316" s="72"/>
      <c r="P316" s="209">
        <f>O316*H316</f>
        <v>0</v>
      </c>
      <c r="Q316" s="209">
        <v>0</v>
      </c>
      <c r="R316" s="209">
        <f>Q316*H316</f>
        <v>0</v>
      </c>
      <c r="S316" s="209">
        <v>0</v>
      </c>
      <c r="T316" s="210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11" t="s">
        <v>158</v>
      </c>
      <c r="AT316" s="211" t="s">
        <v>153</v>
      </c>
      <c r="AU316" s="211" t="s">
        <v>89</v>
      </c>
      <c r="AY316" s="18" t="s">
        <v>151</v>
      </c>
      <c r="BE316" s="212">
        <f>IF(N316="základní",J316,0)</f>
        <v>0</v>
      </c>
      <c r="BF316" s="212">
        <f>IF(N316="snížená",J316,0)</f>
        <v>0</v>
      </c>
      <c r="BG316" s="212">
        <f>IF(N316="zákl. přenesená",J316,0)</f>
        <v>0</v>
      </c>
      <c r="BH316" s="212">
        <f>IF(N316="sníž. přenesená",J316,0)</f>
        <v>0</v>
      </c>
      <c r="BI316" s="212">
        <f>IF(N316="nulová",J316,0)</f>
        <v>0</v>
      </c>
      <c r="BJ316" s="18" t="s">
        <v>85</v>
      </c>
      <c r="BK316" s="212">
        <f>ROUND(I316*H316,2)</f>
        <v>0</v>
      </c>
      <c r="BL316" s="18" t="s">
        <v>158</v>
      </c>
      <c r="BM316" s="211" t="s">
        <v>355</v>
      </c>
    </row>
    <row r="317" spans="1:65" s="2" customFormat="1" ht="19.2">
      <c r="A317" s="35"/>
      <c r="B317" s="36"/>
      <c r="C317" s="37"/>
      <c r="D317" s="213" t="s">
        <v>160</v>
      </c>
      <c r="E317" s="37"/>
      <c r="F317" s="214" t="s">
        <v>356</v>
      </c>
      <c r="G317" s="37"/>
      <c r="H317" s="37"/>
      <c r="I317" s="112"/>
      <c r="J317" s="37"/>
      <c r="K317" s="37"/>
      <c r="L317" s="40"/>
      <c r="M317" s="215"/>
      <c r="N317" s="216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160</v>
      </c>
      <c r="AU317" s="18" t="s">
        <v>89</v>
      </c>
    </row>
    <row r="318" spans="1:65" s="13" customFormat="1" ht="10.199999999999999">
      <c r="B318" s="217"/>
      <c r="C318" s="218"/>
      <c r="D318" s="213" t="s">
        <v>162</v>
      </c>
      <c r="E318" s="218"/>
      <c r="F318" s="220" t="s">
        <v>357</v>
      </c>
      <c r="G318" s="218"/>
      <c r="H318" s="221">
        <v>240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162</v>
      </c>
      <c r="AU318" s="227" t="s">
        <v>89</v>
      </c>
      <c r="AV318" s="13" t="s">
        <v>89</v>
      </c>
      <c r="AW318" s="13" t="s">
        <v>4</v>
      </c>
      <c r="AX318" s="13" t="s">
        <v>85</v>
      </c>
      <c r="AY318" s="227" t="s">
        <v>151</v>
      </c>
    </row>
    <row r="319" spans="1:65" s="2" customFormat="1" ht="24" customHeight="1">
      <c r="A319" s="35"/>
      <c r="B319" s="36"/>
      <c r="C319" s="200" t="s">
        <v>358</v>
      </c>
      <c r="D319" s="200" t="s">
        <v>153</v>
      </c>
      <c r="E319" s="201" t="s">
        <v>359</v>
      </c>
      <c r="F319" s="202" t="s">
        <v>360</v>
      </c>
      <c r="G319" s="203" t="s">
        <v>226</v>
      </c>
      <c r="H319" s="204">
        <v>4</v>
      </c>
      <c r="I319" s="205"/>
      <c r="J319" s="206">
        <f>ROUND(I319*H319,2)</f>
        <v>0</v>
      </c>
      <c r="K319" s="202" t="s">
        <v>157</v>
      </c>
      <c r="L319" s="40"/>
      <c r="M319" s="207" t="s">
        <v>1</v>
      </c>
      <c r="N319" s="208" t="s">
        <v>45</v>
      </c>
      <c r="O319" s="72"/>
      <c r="P319" s="209">
        <f>O319*H319</f>
        <v>0</v>
      </c>
      <c r="Q319" s="209">
        <v>0</v>
      </c>
      <c r="R319" s="209">
        <f>Q319*H319</f>
        <v>0</v>
      </c>
      <c r="S319" s="209">
        <v>0</v>
      </c>
      <c r="T319" s="210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1" t="s">
        <v>158</v>
      </c>
      <c r="AT319" s="211" t="s">
        <v>153</v>
      </c>
      <c r="AU319" s="211" t="s">
        <v>89</v>
      </c>
      <c r="AY319" s="18" t="s">
        <v>151</v>
      </c>
      <c r="BE319" s="212">
        <f>IF(N319="základní",J319,0)</f>
        <v>0</v>
      </c>
      <c r="BF319" s="212">
        <f>IF(N319="snížená",J319,0)</f>
        <v>0</v>
      </c>
      <c r="BG319" s="212">
        <f>IF(N319="zákl. přenesená",J319,0)</f>
        <v>0</v>
      </c>
      <c r="BH319" s="212">
        <f>IF(N319="sníž. přenesená",J319,0)</f>
        <v>0</v>
      </c>
      <c r="BI319" s="212">
        <f>IF(N319="nulová",J319,0)</f>
        <v>0</v>
      </c>
      <c r="BJ319" s="18" t="s">
        <v>85</v>
      </c>
      <c r="BK319" s="212">
        <f>ROUND(I319*H319,2)</f>
        <v>0</v>
      </c>
      <c r="BL319" s="18" t="s">
        <v>158</v>
      </c>
      <c r="BM319" s="211" t="s">
        <v>361</v>
      </c>
    </row>
    <row r="320" spans="1:65" s="2" customFormat="1" ht="24" customHeight="1">
      <c r="A320" s="35"/>
      <c r="B320" s="36"/>
      <c r="C320" s="200" t="s">
        <v>362</v>
      </c>
      <c r="D320" s="200" t="s">
        <v>153</v>
      </c>
      <c r="E320" s="201" t="s">
        <v>363</v>
      </c>
      <c r="F320" s="202" t="s">
        <v>364</v>
      </c>
      <c r="G320" s="203" t="s">
        <v>365</v>
      </c>
      <c r="H320" s="204">
        <v>9</v>
      </c>
      <c r="I320" s="205"/>
      <c r="J320" s="206">
        <f>ROUND(I320*H320,2)</f>
        <v>0</v>
      </c>
      <c r="K320" s="202" t="s">
        <v>157</v>
      </c>
      <c r="L320" s="40"/>
      <c r="M320" s="207" t="s">
        <v>1</v>
      </c>
      <c r="N320" s="208" t="s">
        <v>45</v>
      </c>
      <c r="O320" s="72"/>
      <c r="P320" s="209">
        <f>O320*H320</f>
        <v>0</v>
      </c>
      <c r="Q320" s="209">
        <v>0</v>
      </c>
      <c r="R320" s="209">
        <f>Q320*H320</f>
        <v>0</v>
      </c>
      <c r="S320" s="209">
        <v>0</v>
      </c>
      <c r="T320" s="210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11" t="s">
        <v>158</v>
      </c>
      <c r="AT320" s="211" t="s">
        <v>153</v>
      </c>
      <c r="AU320" s="211" t="s">
        <v>89</v>
      </c>
      <c r="AY320" s="18" t="s">
        <v>151</v>
      </c>
      <c r="BE320" s="212">
        <f>IF(N320="základní",J320,0)</f>
        <v>0</v>
      </c>
      <c r="BF320" s="212">
        <f>IF(N320="snížená",J320,0)</f>
        <v>0</v>
      </c>
      <c r="BG320" s="212">
        <f>IF(N320="zákl. přenesená",J320,0)</f>
        <v>0</v>
      </c>
      <c r="BH320" s="212">
        <f>IF(N320="sníž. přenesená",J320,0)</f>
        <v>0</v>
      </c>
      <c r="BI320" s="212">
        <f>IF(N320="nulová",J320,0)</f>
        <v>0</v>
      </c>
      <c r="BJ320" s="18" t="s">
        <v>85</v>
      </c>
      <c r="BK320" s="212">
        <f>ROUND(I320*H320,2)</f>
        <v>0</v>
      </c>
      <c r="BL320" s="18" t="s">
        <v>158</v>
      </c>
      <c r="BM320" s="211" t="s">
        <v>366</v>
      </c>
    </row>
    <row r="321" spans="1:65" s="2" customFormat="1" ht="24" customHeight="1">
      <c r="A321" s="35"/>
      <c r="B321" s="36"/>
      <c r="C321" s="200" t="s">
        <v>367</v>
      </c>
      <c r="D321" s="200" t="s">
        <v>153</v>
      </c>
      <c r="E321" s="201" t="s">
        <v>368</v>
      </c>
      <c r="F321" s="202" t="s">
        <v>369</v>
      </c>
      <c r="G321" s="203" t="s">
        <v>365</v>
      </c>
      <c r="H321" s="204">
        <v>90</v>
      </c>
      <c r="I321" s="205"/>
      <c r="J321" s="206">
        <f>ROUND(I321*H321,2)</f>
        <v>0</v>
      </c>
      <c r="K321" s="202" t="s">
        <v>157</v>
      </c>
      <c r="L321" s="40"/>
      <c r="M321" s="207" t="s">
        <v>1</v>
      </c>
      <c r="N321" s="208" t="s">
        <v>45</v>
      </c>
      <c r="O321" s="72"/>
      <c r="P321" s="209">
        <f>O321*H321</f>
        <v>0</v>
      </c>
      <c r="Q321" s="209">
        <v>0</v>
      </c>
      <c r="R321" s="209">
        <f>Q321*H321</f>
        <v>0</v>
      </c>
      <c r="S321" s="209">
        <v>0</v>
      </c>
      <c r="T321" s="210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1" t="s">
        <v>158</v>
      </c>
      <c r="AT321" s="211" t="s">
        <v>153</v>
      </c>
      <c r="AU321" s="211" t="s">
        <v>89</v>
      </c>
      <c r="AY321" s="18" t="s">
        <v>151</v>
      </c>
      <c r="BE321" s="212">
        <f>IF(N321="základní",J321,0)</f>
        <v>0</v>
      </c>
      <c r="BF321" s="212">
        <f>IF(N321="snížená",J321,0)</f>
        <v>0</v>
      </c>
      <c r="BG321" s="212">
        <f>IF(N321="zákl. přenesená",J321,0)</f>
        <v>0</v>
      </c>
      <c r="BH321" s="212">
        <f>IF(N321="sníž. přenesená",J321,0)</f>
        <v>0</v>
      </c>
      <c r="BI321" s="212">
        <f>IF(N321="nulová",J321,0)</f>
        <v>0</v>
      </c>
      <c r="BJ321" s="18" t="s">
        <v>85</v>
      </c>
      <c r="BK321" s="212">
        <f>ROUND(I321*H321,2)</f>
        <v>0</v>
      </c>
      <c r="BL321" s="18" t="s">
        <v>158</v>
      </c>
      <c r="BM321" s="211" t="s">
        <v>370</v>
      </c>
    </row>
    <row r="322" spans="1:65" s="2" customFormat="1" ht="19.2">
      <c r="A322" s="35"/>
      <c r="B322" s="36"/>
      <c r="C322" s="37"/>
      <c r="D322" s="213" t="s">
        <v>160</v>
      </c>
      <c r="E322" s="37"/>
      <c r="F322" s="214" t="s">
        <v>371</v>
      </c>
      <c r="G322" s="37"/>
      <c r="H322" s="37"/>
      <c r="I322" s="112"/>
      <c r="J322" s="37"/>
      <c r="K322" s="37"/>
      <c r="L322" s="40"/>
      <c r="M322" s="215"/>
      <c r="N322" s="216"/>
      <c r="O322" s="72"/>
      <c r="P322" s="72"/>
      <c r="Q322" s="72"/>
      <c r="R322" s="72"/>
      <c r="S322" s="72"/>
      <c r="T322" s="73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160</v>
      </c>
      <c r="AU322" s="18" t="s">
        <v>89</v>
      </c>
    </row>
    <row r="323" spans="1:65" s="13" customFormat="1" ht="10.199999999999999">
      <c r="B323" s="217"/>
      <c r="C323" s="218"/>
      <c r="D323" s="213" t="s">
        <v>162</v>
      </c>
      <c r="E323" s="218"/>
      <c r="F323" s="220" t="s">
        <v>372</v>
      </c>
      <c r="G323" s="218"/>
      <c r="H323" s="221">
        <v>90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162</v>
      </c>
      <c r="AU323" s="227" t="s">
        <v>89</v>
      </c>
      <c r="AV323" s="13" t="s">
        <v>89</v>
      </c>
      <c r="AW323" s="13" t="s">
        <v>4</v>
      </c>
      <c r="AX323" s="13" t="s">
        <v>85</v>
      </c>
      <c r="AY323" s="227" t="s">
        <v>151</v>
      </c>
    </row>
    <row r="324" spans="1:65" s="2" customFormat="1" ht="24" customHeight="1">
      <c r="A324" s="35"/>
      <c r="B324" s="36"/>
      <c r="C324" s="200" t="s">
        <v>373</v>
      </c>
      <c r="D324" s="200" t="s">
        <v>153</v>
      </c>
      <c r="E324" s="201" t="s">
        <v>374</v>
      </c>
      <c r="F324" s="202" t="s">
        <v>375</v>
      </c>
      <c r="G324" s="203" t="s">
        <v>365</v>
      </c>
      <c r="H324" s="204">
        <v>9</v>
      </c>
      <c r="I324" s="205"/>
      <c r="J324" s="206">
        <f>ROUND(I324*H324,2)</f>
        <v>0</v>
      </c>
      <c r="K324" s="202" t="s">
        <v>157</v>
      </c>
      <c r="L324" s="40"/>
      <c r="M324" s="207" t="s">
        <v>1</v>
      </c>
      <c r="N324" s="208" t="s">
        <v>45</v>
      </c>
      <c r="O324" s="72"/>
      <c r="P324" s="209">
        <f>O324*H324</f>
        <v>0</v>
      </c>
      <c r="Q324" s="209">
        <v>0</v>
      </c>
      <c r="R324" s="209">
        <f>Q324*H324</f>
        <v>0</v>
      </c>
      <c r="S324" s="209">
        <v>0</v>
      </c>
      <c r="T324" s="210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1" t="s">
        <v>158</v>
      </c>
      <c r="AT324" s="211" t="s">
        <v>153</v>
      </c>
      <c r="AU324" s="211" t="s">
        <v>89</v>
      </c>
      <c r="AY324" s="18" t="s">
        <v>151</v>
      </c>
      <c r="BE324" s="212">
        <f>IF(N324="základní",J324,0)</f>
        <v>0</v>
      </c>
      <c r="BF324" s="212">
        <f>IF(N324="snížená",J324,0)</f>
        <v>0</v>
      </c>
      <c r="BG324" s="212">
        <f>IF(N324="zákl. přenesená",J324,0)</f>
        <v>0</v>
      </c>
      <c r="BH324" s="212">
        <f>IF(N324="sníž. přenesená",J324,0)</f>
        <v>0</v>
      </c>
      <c r="BI324" s="212">
        <f>IF(N324="nulová",J324,0)</f>
        <v>0</v>
      </c>
      <c r="BJ324" s="18" t="s">
        <v>85</v>
      </c>
      <c r="BK324" s="212">
        <f>ROUND(I324*H324,2)</f>
        <v>0</v>
      </c>
      <c r="BL324" s="18" t="s">
        <v>158</v>
      </c>
      <c r="BM324" s="211" t="s">
        <v>376</v>
      </c>
    </row>
    <row r="325" spans="1:65" s="2" customFormat="1" ht="24" customHeight="1">
      <c r="A325" s="35"/>
      <c r="B325" s="36"/>
      <c r="C325" s="200" t="s">
        <v>377</v>
      </c>
      <c r="D325" s="200" t="s">
        <v>153</v>
      </c>
      <c r="E325" s="201" t="s">
        <v>378</v>
      </c>
      <c r="F325" s="202" t="s">
        <v>379</v>
      </c>
      <c r="G325" s="203" t="s">
        <v>231</v>
      </c>
      <c r="H325" s="204">
        <v>299.65100000000001</v>
      </c>
      <c r="I325" s="205"/>
      <c r="J325" s="206">
        <f>ROUND(I325*H325,2)</f>
        <v>0</v>
      </c>
      <c r="K325" s="202" t="s">
        <v>157</v>
      </c>
      <c r="L325" s="40"/>
      <c r="M325" s="207" t="s">
        <v>1</v>
      </c>
      <c r="N325" s="208" t="s">
        <v>45</v>
      </c>
      <c r="O325" s="72"/>
      <c r="P325" s="209">
        <f>O325*H325</f>
        <v>0</v>
      </c>
      <c r="Q325" s="209">
        <v>4.0000000000000003E-5</v>
      </c>
      <c r="R325" s="209">
        <f>Q325*H325</f>
        <v>1.1986040000000002E-2</v>
      </c>
      <c r="S325" s="209">
        <v>0</v>
      </c>
      <c r="T325" s="210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11" t="s">
        <v>158</v>
      </c>
      <c r="AT325" s="211" t="s">
        <v>153</v>
      </c>
      <c r="AU325" s="211" t="s">
        <v>89</v>
      </c>
      <c r="AY325" s="18" t="s">
        <v>151</v>
      </c>
      <c r="BE325" s="212">
        <f>IF(N325="základní",J325,0)</f>
        <v>0</v>
      </c>
      <c r="BF325" s="212">
        <f>IF(N325="snížená",J325,0)</f>
        <v>0</v>
      </c>
      <c r="BG325" s="212">
        <f>IF(N325="zákl. přenesená",J325,0)</f>
        <v>0</v>
      </c>
      <c r="BH325" s="212">
        <f>IF(N325="sníž. přenesená",J325,0)</f>
        <v>0</v>
      </c>
      <c r="BI325" s="212">
        <f>IF(N325="nulová",J325,0)</f>
        <v>0</v>
      </c>
      <c r="BJ325" s="18" t="s">
        <v>85</v>
      </c>
      <c r="BK325" s="212">
        <f>ROUND(I325*H325,2)</f>
        <v>0</v>
      </c>
      <c r="BL325" s="18" t="s">
        <v>158</v>
      </c>
      <c r="BM325" s="211" t="s">
        <v>380</v>
      </c>
    </row>
    <row r="326" spans="1:65" s="15" customFormat="1" ht="10.199999999999999">
      <c r="B326" s="239"/>
      <c r="C326" s="240"/>
      <c r="D326" s="213" t="s">
        <v>162</v>
      </c>
      <c r="E326" s="241" t="s">
        <v>1</v>
      </c>
      <c r="F326" s="242" t="s">
        <v>381</v>
      </c>
      <c r="G326" s="240"/>
      <c r="H326" s="241" t="s">
        <v>1</v>
      </c>
      <c r="I326" s="243"/>
      <c r="J326" s="240"/>
      <c r="K326" s="240"/>
      <c r="L326" s="244"/>
      <c r="M326" s="245"/>
      <c r="N326" s="246"/>
      <c r="O326" s="246"/>
      <c r="P326" s="246"/>
      <c r="Q326" s="246"/>
      <c r="R326" s="246"/>
      <c r="S326" s="246"/>
      <c r="T326" s="247"/>
      <c r="AT326" s="248" t="s">
        <v>162</v>
      </c>
      <c r="AU326" s="248" t="s">
        <v>89</v>
      </c>
      <c r="AV326" s="15" t="s">
        <v>85</v>
      </c>
      <c r="AW326" s="15" t="s">
        <v>34</v>
      </c>
      <c r="AX326" s="15" t="s">
        <v>80</v>
      </c>
      <c r="AY326" s="248" t="s">
        <v>151</v>
      </c>
    </row>
    <row r="327" spans="1:65" s="13" customFormat="1" ht="10.199999999999999">
      <c r="B327" s="217"/>
      <c r="C327" s="218"/>
      <c r="D327" s="213" t="s">
        <v>162</v>
      </c>
      <c r="E327" s="219" t="s">
        <v>1</v>
      </c>
      <c r="F327" s="220" t="s">
        <v>382</v>
      </c>
      <c r="G327" s="218"/>
      <c r="H327" s="221">
        <v>2.89</v>
      </c>
      <c r="I327" s="222"/>
      <c r="J327" s="218"/>
      <c r="K327" s="218"/>
      <c r="L327" s="223"/>
      <c r="M327" s="224"/>
      <c r="N327" s="225"/>
      <c r="O327" s="225"/>
      <c r="P327" s="225"/>
      <c r="Q327" s="225"/>
      <c r="R327" s="225"/>
      <c r="S327" s="225"/>
      <c r="T327" s="226"/>
      <c r="AT327" s="227" t="s">
        <v>162</v>
      </c>
      <c r="AU327" s="227" t="s">
        <v>89</v>
      </c>
      <c r="AV327" s="13" t="s">
        <v>89</v>
      </c>
      <c r="AW327" s="13" t="s">
        <v>34</v>
      </c>
      <c r="AX327" s="13" t="s">
        <v>80</v>
      </c>
      <c r="AY327" s="227" t="s">
        <v>151</v>
      </c>
    </row>
    <row r="328" spans="1:65" s="15" customFormat="1" ht="10.199999999999999">
      <c r="B328" s="239"/>
      <c r="C328" s="240"/>
      <c r="D328" s="213" t="s">
        <v>162</v>
      </c>
      <c r="E328" s="241" t="s">
        <v>1</v>
      </c>
      <c r="F328" s="242" t="s">
        <v>383</v>
      </c>
      <c r="G328" s="240"/>
      <c r="H328" s="241" t="s">
        <v>1</v>
      </c>
      <c r="I328" s="243"/>
      <c r="J328" s="240"/>
      <c r="K328" s="240"/>
      <c r="L328" s="244"/>
      <c r="M328" s="245"/>
      <c r="N328" s="246"/>
      <c r="O328" s="246"/>
      <c r="P328" s="246"/>
      <c r="Q328" s="246"/>
      <c r="R328" s="246"/>
      <c r="S328" s="246"/>
      <c r="T328" s="247"/>
      <c r="AT328" s="248" t="s">
        <v>162</v>
      </c>
      <c r="AU328" s="248" t="s">
        <v>89</v>
      </c>
      <c r="AV328" s="15" t="s">
        <v>85</v>
      </c>
      <c r="AW328" s="15" t="s">
        <v>34</v>
      </c>
      <c r="AX328" s="15" t="s">
        <v>80</v>
      </c>
      <c r="AY328" s="248" t="s">
        <v>151</v>
      </c>
    </row>
    <row r="329" spans="1:65" s="13" customFormat="1" ht="10.199999999999999">
      <c r="B329" s="217"/>
      <c r="C329" s="218"/>
      <c r="D329" s="213" t="s">
        <v>162</v>
      </c>
      <c r="E329" s="219" t="s">
        <v>1</v>
      </c>
      <c r="F329" s="220" t="s">
        <v>384</v>
      </c>
      <c r="G329" s="218"/>
      <c r="H329" s="221">
        <v>4.24</v>
      </c>
      <c r="I329" s="222"/>
      <c r="J329" s="218"/>
      <c r="K329" s="218"/>
      <c r="L329" s="223"/>
      <c r="M329" s="224"/>
      <c r="N329" s="225"/>
      <c r="O329" s="225"/>
      <c r="P329" s="225"/>
      <c r="Q329" s="225"/>
      <c r="R329" s="225"/>
      <c r="S329" s="225"/>
      <c r="T329" s="226"/>
      <c r="AT329" s="227" t="s">
        <v>162</v>
      </c>
      <c r="AU329" s="227" t="s">
        <v>89</v>
      </c>
      <c r="AV329" s="13" t="s">
        <v>89</v>
      </c>
      <c r="AW329" s="13" t="s">
        <v>34</v>
      </c>
      <c r="AX329" s="13" t="s">
        <v>80</v>
      </c>
      <c r="AY329" s="227" t="s">
        <v>151</v>
      </c>
    </row>
    <row r="330" spans="1:65" s="13" customFormat="1" ht="10.199999999999999">
      <c r="B330" s="217"/>
      <c r="C330" s="218"/>
      <c r="D330" s="213" t="s">
        <v>162</v>
      </c>
      <c r="E330" s="219" t="s">
        <v>1</v>
      </c>
      <c r="F330" s="220" t="s">
        <v>385</v>
      </c>
      <c r="G330" s="218"/>
      <c r="H330" s="221">
        <v>0.4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162</v>
      </c>
      <c r="AU330" s="227" t="s">
        <v>89</v>
      </c>
      <c r="AV330" s="13" t="s">
        <v>89</v>
      </c>
      <c r="AW330" s="13" t="s">
        <v>34</v>
      </c>
      <c r="AX330" s="13" t="s">
        <v>80</v>
      </c>
      <c r="AY330" s="227" t="s">
        <v>151</v>
      </c>
    </row>
    <row r="331" spans="1:65" s="15" customFormat="1" ht="10.199999999999999">
      <c r="B331" s="239"/>
      <c r="C331" s="240"/>
      <c r="D331" s="213" t="s">
        <v>162</v>
      </c>
      <c r="E331" s="241" t="s">
        <v>1</v>
      </c>
      <c r="F331" s="242" t="s">
        <v>386</v>
      </c>
      <c r="G331" s="240"/>
      <c r="H331" s="241" t="s">
        <v>1</v>
      </c>
      <c r="I331" s="243"/>
      <c r="J331" s="240"/>
      <c r="K331" s="240"/>
      <c r="L331" s="244"/>
      <c r="M331" s="245"/>
      <c r="N331" s="246"/>
      <c r="O331" s="246"/>
      <c r="P331" s="246"/>
      <c r="Q331" s="246"/>
      <c r="R331" s="246"/>
      <c r="S331" s="246"/>
      <c r="T331" s="247"/>
      <c r="AT331" s="248" t="s">
        <v>162</v>
      </c>
      <c r="AU331" s="248" t="s">
        <v>89</v>
      </c>
      <c r="AV331" s="15" t="s">
        <v>85</v>
      </c>
      <c r="AW331" s="15" t="s">
        <v>34</v>
      </c>
      <c r="AX331" s="15" t="s">
        <v>80</v>
      </c>
      <c r="AY331" s="248" t="s">
        <v>151</v>
      </c>
    </row>
    <row r="332" spans="1:65" s="13" customFormat="1" ht="10.199999999999999">
      <c r="B332" s="217"/>
      <c r="C332" s="218"/>
      <c r="D332" s="213" t="s">
        <v>162</v>
      </c>
      <c r="E332" s="219" t="s">
        <v>1</v>
      </c>
      <c r="F332" s="220" t="s">
        <v>387</v>
      </c>
      <c r="G332" s="218"/>
      <c r="H332" s="221">
        <v>14.983000000000001</v>
      </c>
      <c r="I332" s="222"/>
      <c r="J332" s="218"/>
      <c r="K332" s="218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162</v>
      </c>
      <c r="AU332" s="227" t="s">
        <v>89</v>
      </c>
      <c r="AV332" s="13" t="s">
        <v>89</v>
      </c>
      <c r="AW332" s="13" t="s">
        <v>34</v>
      </c>
      <c r="AX332" s="13" t="s">
        <v>80</v>
      </c>
      <c r="AY332" s="227" t="s">
        <v>151</v>
      </c>
    </row>
    <row r="333" spans="1:65" s="15" customFormat="1" ht="10.199999999999999">
      <c r="B333" s="239"/>
      <c r="C333" s="240"/>
      <c r="D333" s="213" t="s">
        <v>162</v>
      </c>
      <c r="E333" s="241" t="s">
        <v>1</v>
      </c>
      <c r="F333" s="242" t="s">
        <v>388</v>
      </c>
      <c r="G333" s="240"/>
      <c r="H333" s="241" t="s">
        <v>1</v>
      </c>
      <c r="I333" s="243"/>
      <c r="J333" s="240"/>
      <c r="K333" s="240"/>
      <c r="L333" s="244"/>
      <c r="M333" s="245"/>
      <c r="N333" s="246"/>
      <c r="O333" s="246"/>
      <c r="P333" s="246"/>
      <c r="Q333" s="246"/>
      <c r="R333" s="246"/>
      <c r="S333" s="246"/>
      <c r="T333" s="247"/>
      <c r="AT333" s="248" t="s">
        <v>162</v>
      </c>
      <c r="AU333" s="248" t="s">
        <v>89</v>
      </c>
      <c r="AV333" s="15" t="s">
        <v>85</v>
      </c>
      <c r="AW333" s="15" t="s">
        <v>34</v>
      </c>
      <c r="AX333" s="15" t="s">
        <v>80</v>
      </c>
      <c r="AY333" s="248" t="s">
        <v>151</v>
      </c>
    </row>
    <row r="334" spans="1:65" s="13" customFormat="1" ht="10.199999999999999">
      <c r="B334" s="217"/>
      <c r="C334" s="218"/>
      <c r="D334" s="213" t="s">
        <v>162</v>
      </c>
      <c r="E334" s="219" t="s">
        <v>1</v>
      </c>
      <c r="F334" s="220" t="s">
        <v>389</v>
      </c>
      <c r="G334" s="218"/>
      <c r="H334" s="221">
        <v>5.49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162</v>
      </c>
      <c r="AU334" s="227" t="s">
        <v>89</v>
      </c>
      <c r="AV334" s="13" t="s">
        <v>89</v>
      </c>
      <c r="AW334" s="13" t="s">
        <v>34</v>
      </c>
      <c r="AX334" s="13" t="s">
        <v>80</v>
      </c>
      <c r="AY334" s="227" t="s">
        <v>151</v>
      </c>
    </row>
    <row r="335" spans="1:65" s="13" customFormat="1" ht="10.199999999999999">
      <c r="B335" s="217"/>
      <c r="C335" s="218"/>
      <c r="D335" s="213" t="s">
        <v>162</v>
      </c>
      <c r="E335" s="219" t="s">
        <v>1</v>
      </c>
      <c r="F335" s="220" t="s">
        <v>390</v>
      </c>
      <c r="G335" s="218"/>
      <c r="H335" s="221">
        <v>33.164999999999999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162</v>
      </c>
      <c r="AU335" s="227" t="s">
        <v>89</v>
      </c>
      <c r="AV335" s="13" t="s">
        <v>89</v>
      </c>
      <c r="AW335" s="13" t="s">
        <v>34</v>
      </c>
      <c r="AX335" s="13" t="s">
        <v>80</v>
      </c>
      <c r="AY335" s="227" t="s">
        <v>151</v>
      </c>
    </row>
    <row r="336" spans="1:65" s="13" customFormat="1" ht="10.199999999999999">
      <c r="B336" s="217"/>
      <c r="C336" s="218"/>
      <c r="D336" s="213" t="s">
        <v>162</v>
      </c>
      <c r="E336" s="219" t="s">
        <v>1</v>
      </c>
      <c r="F336" s="220" t="s">
        <v>391</v>
      </c>
      <c r="G336" s="218"/>
      <c r="H336" s="221">
        <v>8.0990000000000002</v>
      </c>
      <c r="I336" s="222"/>
      <c r="J336" s="218"/>
      <c r="K336" s="218"/>
      <c r="L336" s="223"/>
      <c r="M336" s="224"/>
      <c r="N336" s="225"/>
      <c r="O336" s="225"/>
      <c r="P336" s="225"/>
      <c r="Q336" s="225"/>
      <c r="R336" s="225"/>
      <c r="S336" s="225"/>
      <c r="T336" s="226"/>
      <c r="AT336" s="227" t="s">
        <v>162</v>
      </c>
      <c r="AU336" s="227" t="s">
        <v>89</v>
      </c>
      <c r="AV336" s="13" t="s">
        <v>89</v>
      </c>
      <c r="AW336" s="13" t="s">
        <v>34</v>
      </c>
      <c r="AX336" s="13" t="s">
        <v>80</v>
      </c>
      <c r="AY336" s="227" t="s">
        <v>151</v>
      </c>
    </row>
    <row r="337" spans="2:51" s="13" customFormat="1" ht="10.199999999999999">
      <c r="B337" s="217"/>
      <c r="C337" s="218"/>
      <c r="D337" s="213" t="s">
        <v>162</v>
      </c>
      <c r="E337" s="219" t="s">
        <v>1</v>
      </c>
      <c r="F337" s="220" t="s">
        <v>392</v>
      </c>
      <c r="G337" s="218"/>
      <c r="H337" s="221">
        <v>2.4900000000000002</v>
      </c>
      <c r="I337" s="222"/>
      <c r="J337" s="218"/>
      <c r="K337" s="218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162</v>
      </c>
      <c r="AU337" s="227" t="s">
        <v>89</v>
      </c>
      <c r="AV337" s="13" t="s">
        <v>89</v>
      </c>
      <c r="AW337" s="13" t="s">
        <v>34</v>
      </c>
      <c r="AX337" s="13" t="s">
        <v>80</v>
      </c>
      <c r="AY337" s="227" t="s">
        <v>151</v>
      </c>
    </row>
    <row r="338" spans="2:51" s="13" customFormat="1" ht="20.399999999999999">
      <c r="B338" s="217"/>
      <c r="C338" s="218"/>
      <c r="D338" s="213" t="s">
        <v>162</v>
      </c>
      <c r="E338" s="219" t="s">
        <v>1</v>
      </c>
      <c r="F338" s="220" t="s">
        <v>393</v>
      </c>
      <c r="G338" s="218"/>
      <c r="H338" s="221">
        <v>5.976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162</v>
      </c>
      <c r="AU338" s="227" t="s">
        <v>89</v>
      </c>
      <c r="AV338" s="13" t="s">
        <v>89</v>
      </c>
      <c r="AW338" s="13" t="s">
        <v>34</v>
      </c>
      <c r="AX338" s="13" t="s">
        <v>80</v>
      </c>
      <c r="AY338" s="227" t="s">
        <v>151</v>
      </c>
    </row>
    <row r="339" spans="2:51" s="13" customFormat="1" ht="10.199999999999999">
      <c r="B339" s="217"/>
      <c r="C339" s="218"/>
      <c r="D339" s="213" t="s">
        <v>162</v>
      </c>
      <c r="E339" s="219" t="s">
        <v>1</v>
      </c>
      <c r="F339" s="220" t="s">
        <v>394</v>
      </c>
      <c r="G339" s="218"/>
      <c r="H339" s="221">
        <v>1.84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162</v>
      </c>
      <c r="AU339" s="227" t="s">
        <v>89</v>
      </c>
      <c r="AV339" s="13" t="s">
        <v>89</v>
      </c>
      <c r="AW339" s="13" t="s">
        <v>34</v>
      </c>
      <c r="AX339" s="13" t="s">
        <v>80</v>
      </c>
      <c r="AY339" s="227" t="s">
        <v>151</v>
      </c>
    </row>
    <row r="340" spans="2:51" s="15" customFormat="1" ht="10.199999999999999">
      <c r="B340" s="239"/>
      <c r="C340" s="240"/>
      <c r="D340" s="213" t="s">
        <v>162</v>
      </c>
      <c r="E340" s="241" t="s">
        <v>1</v>
      </c>
      <c r="F340" s="242" t="s">
        <v>395</v>
      </c>
      <c r="G340" s="240"/>
      <c r="H340" s="241" t="s">
        <v>1</v>
      </c>
      <c r="I340" s="243"/>
      <c r="J340" s="240"/>
      <c r="K340" s="240"/>
      <c r="L340" s="244"/>
      <c r="M340" s="245"/>
      <c r="N340" s="246"/>
      <c r="O340" s="246"/>
      <c r="P340" s="246"/>
      <c r="Q340" s="246"/>
      <c r="R340" s="246"/>
      <c r="S340" s="246"/>
      <c r="T340" s="247"/>
      <c r="AT340" s="248" t="s">
        <v>162</v>
      </c>
      <c r="AU340" s="248" t="s">
        <v>89</v>
      </c>
      <c r="AV340" s="15" t="s">
        <v>85</v>
      </c>
      <c r="AW340" s="15" t="s">
        <v>34</v>
      </c>
      <c r="AX340" s="15" t="s">
        <v>80</v>
      </c>
      <c r="AY340" s="248" t="s">
        <v>151</v>
      </c>
    </row>
    <row r="341" spans="2:51" s="13" customFormat="1" ht="10.199999999999999">
      <c r="B341" s="217"/>
      <c r="C341" s="218"/>
      <c r="D341" s="213" t="s">
        <v>162</v>
      </c>
      <c r="E341" s="219" t="s">
        <v>1</v>
      </c>
      <c r="F341" s="220" t="s">
        <v>396</v>
      </c>
      <c r="G341" s="218"/>
      <c r="H341" s="221">
        <v>23</v>
      </c>
      <c r="I341" s="222"/>
      <c r="J341" s="218"/>
      <c r="K341" s="218"/>
      <c r="L341" s="223"/>
      <c r="M341" s="224"/>
      <c r="N341" s="225"/>
      <c r="O341" s="225"/>
      <c r="P341" s="225"/>
      <c r="Q341" s="225"/>
      <c r="R341" s="225"/>
      <c r="S341" s="225"/>
      <c r="T341" s="226"/>
      <c r="AT341" s="227" t="s">
        <v>162</v>
      </c>
      <c r="AU341" s="227" t="s">
        <v>89</v>
      </c>
      <c r="AV341" s="13" t="s">
        <v>89</v>
      </c>
      <c r="AW341" s="13" t="s">
        <v>34</v>
      </c>
      <c r="AX341" s="13" t="s">
        <v>80</v>
      </c>
      <c r="AY341" s="227" t="s">
        <v>151</v>
      </c>
    </row>
    <row r="342" spans="2:51" s="15" customFormat="1" ht="10.199999999999999">
      <c r="B342" s="239"/>
      <c r="C342" s="240"/>
      <c r="D342" s="213" t="s">
        <v>162</v>
      </c>
      <c r="E342" s="241" t="s">
        <v>1</v>
      </c>
      <c r="F342" s="242" t="s">
        <v>233</v>
      </c>
      <c r="G342" s="240"/>
      <c r="H342" s="241" t="s">
        <v>1</v>
      </c>
      <c r="I342" s="243"/>
      <c r="J342" s="240"/>
      <c r="K342" s="240"/>
      <c r="L342" s="244"/>
      <c r="M342" s="245"/>
      <c r="N342" s="246"/>
      <c r="O342" s="246"/>
      <c r="P342" s="246"/>
      <c r="Q342" s="246"/>
      <c r="R342" s="246"/>
      <c r="S342" s="246"/>
      <c r="T342" s="247"/>
      <c r="AT342" s="248" t="s">
        <v>162</v>
      </c>
      <c r="AU342" s="248" t="s">
        <v>89</v>
      </c>
      <c r="AV342" s="15" t="s">
        <v>85</v>
      </c>
      <c r="AW342" s="15" t="s">
        <v>34</v>
      </c>
      <c r="AX342" s="15" t="s">
        <v>80</v>
      </c>
      <c r="AY342" s="248" t="s">
        <v>151</v>
      </c>
    </row>
    <row r="343" spans="2:51" s="13" customFormat="1" ht="10.199999999999999">
      <c r="B343" s="217"/>
      <c r="C343" s="218"/>
      <c r="D343" s="213" t="s">
        <v>162</v>
      </c>
      <c r="E343" s="219" t="s">
        <v>1</v>
      </c>
      <c r="F343" s="220" t="s">
        <v>397</v>
      </c>
      <c r="G343" s="218"/>
      <c r="H343" s="221">
        <v>10.965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162</v>
      </c>
      <c r="AU343" s="227" t="s">
        <v>89</v>
      </c>
      <c r="AV343" s="13" t="s">
        <v>89</v>
      </c>
      <c r="AW343" s="13" t="s">
        <v>34</v>
      </c>
      <c r="AX343" s="13" t="s">
        <v>80</v>
      </c>
      <c r="AY343" s="227" t="s">
        <v>151</v>
      </c>
    </row>
    <row r="344" spans="2:51" s="15" customFormat="1" ht="10.199999999999999">
      <c r="B344" s="239"/>
      <c r="C344" s="240"/>
      <c r="D344" s="213" t="s">
        <v>162</v>
      </c>
      <c r="E344" s="241" t="s">
        <v>1</v>
      </c>
      <c r="F344" s="242" t="s">
        <v>275</v>
      </c>
      <c r="G344" s="240"/>
      <c r="H344" s="241" t="s">
        <v>1</v>
      </c>
      <c r="I344" s="243"/>
      <c r="J344" s="240"/>
      <c r="K344" s="240"/>
      <c r="L344" s="244"/>
      <c r="M344" s="245"/>
      <c r="N344" s="246"/>
      <c r="O344" s="246"/>
      <c r="P344" s="246"/>
      <c r="Q344" s="246"/>
      <c r="R344" s="246"/>
      <c r="S344" s="246"/>
      <c r="T344" s="247"/>
      <c r="AT344" s="248" t="s">
        <v>162</v>
      </c>
      <c r="AU344" s="248" t="s">
        <v>89</v>
      </c>
      <c r="AV344" s="15" t="s">
        <v>85</v>
      </c>
      <c r="AW344" s="15" t="s">
        <v>34</v>
      </c>
      <c r="AX344" s="15" t="s">
        <v>80</v>
      </c>
      <c r="AY344" s="248" t="s">
        <v>151</v>
      </c>
    </row>
    <row r="345" spans="2:51" s="13" customFormat="1" ht="10.199999999999999">
      <c r="B345" s="217"/>
      <c r="C345" s="218"/>
      <c r="D345" s="213" t="s">
        <v>162</v>
      </c>
      <c r="E345" s="219" t="s">
        <v>1</v>
      </c>
      <c r="F345" s="220" t="s">
        <v>398</v>
      </c>
      <c r="G345" s="218"/>
      <c r="H345" s="221">
        <v>15.744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162</v>
      </c>
      <c r="AU345" s="227" t="s">
        <v>89</v>
      </c>
      <c r="AV345" s="13" t="s">
        <v>89</v>
      </c>
      <c r="AW345" s="13" t="s">
        <v>34</v>
      </c>
      <c r="AX345" s="13" t="s">
        <v>80</v>
      </c>
      <c r="AY345" s="227" t="s">
        <v>151</v>
      </c>
    </row>
    <row r="346" spans="2:51" s="15" customFormat="1" ht="10.199999999999999">
      <c r="B346" s="239"/>
      <c r="C346" s="240"/>
      <c r="D346" s="213" t="s">
        <v>162</v>
      </c>
      <c r="E346" s="241" t="s">
        <v>1</v>
      </c>
      <c r="F346" s="242" t="s">
        <v>399</v>
      </c>
      <c r="G346" s="240"/>
      <c r="H346" s="241" t="s">
        <v>1</v>
      </c>
      <c r="I346" s="243"/>
      <c r="J346" s="240"/>
      <c r="K346" s="240"/>
      <c r="L346" s="244"/>
      <c r="M346" s="245"/>
      <c r="N346" s="246"/>
      <c r="O346" s="246"/>
      <c r="P346" s="246"/>
      <c r="Q346" s="246"/>
      <c r="R346" s="246"/>
      <c r="S346" s="246"/>
      <c r="T346" s="247"/>
      <c r="AT346" s="248" t="s">
        <v>162</v>
      </c>
      <c r="AU346" s="248" t="s">
        <v>89</v>
      </c>
      <c r="AV346" s="15" t="s">
        <v>85</v>
      </c>
      <c r="AW346" s="15" t="s">
        <v>34</v>
      </c>
      <c r="AX346" s="15" t="s">
        <v>80</v>
      </c>
      <c r="AY346" s="248" t="s">
        <v>151</v>
      </c>
    </row>
    <row r="347" spans="2:51" s="13" customFormat="1" ht="10.199999999999999">
      <c r="B347" s="217"/>
      <c r="C347" s="218"/>
      <c r="D347" s="213" t="s">
        <v>162</v>
      </c>
      <c r="E347" s="219" t="s">
        <v>1</v>
      </c>
      <c r="F347" s="220" t="s">
        <v>400</v>
      </c>
      <c r="G347" s="218"/>
      <c r="H347" s="221">
        <v>2.66</v>
      </c>
      <c r="I347" s="222"/>
      <c r="J347" s="218"/>
      <c r="K347" s="218"/>
      <c r="L347" s="223"/>
      <c r="M347" s="224"/>
      <c r="N347" s="225"/>
      <c r="O347" s="225"/>
      <c r="P347" s="225"/>
      <c r="Q347" s="225"/>
      <c r="R347" s="225"/>
      <c r="S347" s="225"/>
      <c r="T347" s="226"/>
      <c r="AT347" s="227" t="s">
        <v>162</v>
      </c>
      <c r="AU347" s="227" t="s">
        <v>89</v>
      </c>
      <c r="AV347" s="13" t="s">
        <v>89</v>
      </c>
      <c r="AW347" s="13" t="s">
        <v>34</v>
      </c>
      <c r="AX347" s="13" t="s">
        <v>80</v>
      </c>
      <c r="AY347" s="227" t="s">
        <v>151</v>
      </c>
    </row>
    <row r="348" spans="2:51" s="15" customFormat="1" ht="10.199999999999999">
      <c r="B348" s="239"/>
      <c r="C348" s="240"/>
      <c r="D348" s="213" t="s">
        <v>162</v>
      </c>
      <c r="E348" s="241" t="s">
        <v>1</v>
      </c>
      <c r="F348" s="242" t="s">
        <v>401</v>
      </c>
      <c r="G348" s="240"/>
      <c r="H348" s="241" t="s">
        <v>1</v>
      </c>
      <c r="I348" s="243"/>
      <c r="J348" s="240"/>
      <c r="K348" s="240"/>
      <c r="L348" s="244"/>
      <c r="M348" s="245"/>
      <c r="N348" s="246"/>
      <c r="O348" s="246"/>
      <c r="P348" s="246"/>
      <c r="Q348" s="246"/>
      <c r="R348" s="246"/>
      <c r="S348" s="246"/>
      <c r="T348" s="247"/>
      <c r="AT348" s="248" t="s">
        <v>162</v>
      </c>
      <c r="AU348" s="248" t="s">
        <v>89</v>
      </c>
      <c r="AV348" s="15" t="s">
        <v>85</v>
      </c>
      <c r="AW348" s="15" t="s">
        <v>34</v>
      </c>
      <c r="AX348" s="15" t="s">
        <v>80</v>
      </c>
      <c r="AY348" s="248" t="s">
        <v>151</v>
      </c>
    </row>
    <row r="349" spans="2:51" s="13" customFormat="1" ht="10.199999999999999">
      <c r="B349" s="217"/>
      <c r="C349" s="218"/>
      <c r="D349" s="213" t="s">
        <v>162</v>
      </c>
      <c r="E349" s="219" t="s">
        <v>1</v>
      </c>
      <c r="F349" s="220" t="s">
        <v>402</v>
      </c>
      <c r="G349" s="218"/>
      <c r="H349" s="221">
        <v>3.681</v>
      </c>
      <c r="I349" s="222"/>
      <c r="J349" s="218"/>
      <c r="K349" s="218"/>
      <c r="L349" s="223"/>
      <c r="M349" s="224"/>
      <c r="N349" s="225"/>
      <c r="O349" s="225"/>
      <c r="P349" s="225"/>
      <c r="Q349" s="225"/>
      <c r="R349" s="225"/>
      <c r="S349" s="225"/>
      <c r="T349" s="226"/>
      <c r="AT349" s="227" t="s">
        <v>162</v>
      </c>
      <c r="AU349" s="227" t="s">
        <v>89</v>
      </c>
      <c r="AV349" s="13" t="s">
        <v>89</v>
      </c>
      <c r="AW349" s="13" t="s">
        <v>34</v>
      </c>
      <c r="AX349" s="13" t="s">
        <v>80</v>
      </c>
      <c r="AY349" s="227" t="s">
        <v>151</v>
      </c>
    </row>
    <row r="350" spans="2:51" s="15" customFormat="1" ht="10.199999999999999">
      <c r="B350" s="239"/>
      <c r="C350" s="240"/>
      <c r="D350" s="213" t="s">
        <v>162</v>
      </c>
      <c r="E350" s="241" t="s">
        <v>1</v>
      </c>
      <c r="F350" s="242" t="s">
        <v>403</v>
      </c>
      <c r="G350" s="240"/>
      <c r="H350" s="241" t="s">
        <v>1</v>
      </c>
      <c r="I350" s="243"/>
      <c r="J350" s="240"/>
      <c r="K350" s="240"/>
      <c r="L350" s="244"/>
      <c r="M350" s="245"/>
      <c r="N350" s="246"/>
      <c r="O350" s="246"/>
      <c r="P350" s="246"/>
      <c r="Q350" s="246"/>
      <c r="R350" s="246"/>
      <c r="S350" s="246"/>
      <c r="T350" s="247"/>
      <c r="AT350" s="248" t="s">
        <v>162</v>
      </c>
      <c r="AU350" s="248" t="s">
        <v>89</v>
      </c>
      <c r="AV350" s="15" t="s">
        <v>85</v>
      </c>
      <c r="AW350" s="15" t="s">
        <v>34</v>
      </c>
      <c r="AX350" s="15" t="s">
        <v>80</v>
      </c>
      <c r="AY350" s="248" t="s">
        <v>151</v>
      </c>
    </row>
    <row r="351" spans="2:51" s="13" customFormat="1" ht="10.199999999999999">
      <c r="B351" s="217"/>
      <c r="C351" s="218"/>
      <c r="D351" s="213" t="s">
        <v>162</v>
      </c>
      <c r="E351" s="219" t="s">
        <v>1</v>
      </c>
      <c r="F351" s="220" t="s">
        <v>404</v>
      </c>
      <c r="G351" s="218"/>
      <c r="H351" s="221">
        <v>8.9280000000000008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162</v>
      </c>
      <c r="AU351" s="227" t="s">
        <v>89</v>
      </c>
      <c r="AV351" s="13" t="s">
        <v>89</v>
      </c>
      <c r="AW351" s="13" t="s">
        <v>34</v>
      </c>
      <c r="AX351" s="13" t="s">
        <v>80</v>
      </c>
      <c r="AY351" s="227" t="s">
        <v>151</v>
      </c>
    </row>
    <row r="352" spans="2:51" s="15" customFormat="1" ht="10.199999999999999">
      <c r="B352" s="239"/>
      <c r="C352" s="240"/>
      <c r="D352" s="213" t="s">
        <v>162</v>
      </c>
      <c r="E352" s="241" t="s">
        <v>1</v>
      </c>
      <c r="F352" s="242" t="s">
        <v>405</v>
      </c>
      <c r="G352" s="240"/>
      <c r="H352" s="241" t="s">
        <v>1</v>
      </c>
      <c r="I352" s="243"/>
      <c r="J352" s="240"/>
      <c r="K352" s="240"/>
      <c r="L352" s="244"/>
      <c r="M352" s="245"/>
      <c r="N352" s="246"/>
      <c r="O352" s="246"/>
      <c r="P352" s="246"/>
      <c r="Q352" s="246"/>
      <c r="R352" s="246"/>
      <c r="S352" s="246"/>
      <c r="T352" s="247"/>
      <c r="AT352" s="248" t="s">
        <v>162</v>
      </c>
      <c r="AU352" s="248" t="s">
        <v>89</v>
      </c>
      <c r="AV352" s="15" t="s">
        <v>85</v>
      </c>
      <c r="AW352" s="15" t="s">
        <v>34</v>
      </c>
      <c r="AX352" s="15" t="s">
        <v>80</v>
      </c>
      <c r="AY352" s="248" t="s">
        <v>151</v>
      </c>
    </row>
    <row r="353" spans="2:51" s="13" customFormat="1" ht="10.199999999999999">
      <c r="B353" s="217"/>
      <c r="C353" s="218"/>
      <c r="D353" s="213" t="s">
        <v>162</v>
      </c>
      <c r="E353" s="219" t="s">
        <v>1</v>
      </c>
      <c r="F353" s="220" t="s">
        <v>406</v>
      </c>
      <c r="G353" s="218"/>
      <c r="H353" s="221">
        <v>45.405000000000001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162</v>
      </c>
      <c r="AU353" s="227" t="s">
        <v>89</v>
      </c>
      <c r="AV353" s="13" t="s">
        <v>89</v>
      </c>
      <c r="AW353" s="13" t="s">
        <v>34</v>
      </c>
      <c r="AX353" s="13" t="s">
        <v>80</v>
      </c>
      <c r="AY353" s="227" t="s">
        <v>151</v>
      </c>
    </row>
    <row r="354" spans="2:51" s="15" customFormat="1" ht="10.199999999999999">
      <c r="B354" s="239"/>
      <c r="C354" s="240"/>
      <c r="D354" s="213" t="s">
        <v>162</v>
      </c>
      <c r="E354" s="241" t="s">
        <v>1</v>
      </c>
      <c r="F354" s="242" t="s">
        <v>407</v>
      </c>
      <c r="G354" s="240"/>
      <c r="H354" s="241" t="s">
        <v>1</v>
      </c>
      <c r="I354" s="243"/>
      <c r="J354" s="240"/>
      <c r="K354" s="240"/>
      <c r="L354" s="244"/>
      <c r="M354" s="245"/>
      <c r="N354" s="246"/>
      <c r="O354" s="246"/>
      <c r="P354" s="246"/>
      <c r="Q354" s="246"/>
      <c r="R354" s="246"/>
      <c r="S354" s="246"/>
      <c r="T354" s="247"/>
      <c r="AT354" s="248" t="s">
        <v>162</v>
      </c>
      <c r="AU354" s="248" t="s">
        <v>89</v>
      </c>
      <c r="AV354" s="15" t="s">
        <v>85</v>
      </c>
      <c r="AW354" s="15" t="s">
        <v>34</v>
      </c>
      <c r="AX354" s="15" t="s">
        <v>80</v>
      </c>
      <c r="AY354" s="248" t="s">
        <v>151</v>
      </c>
    </row>
    <row r="355" spans="2:51" s="13" customFormat="1" ht="10.199999999999999">
      <c r="B355" s="217"/>
      <c r="C355" s="218"/>
      <c r="D355" s="213" t="s">
        <v>162</v>
      </c>
      <c r="E355" s="219" t="s">
        <v>1</v>
      </c>
      <c r="F355" s="220" t="s">
        <v>408</v>
      </c>
      <c r="G355" s="218"/>
      <c r="H355" s="221">
        <v>8.2590000000000003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162</v>
      </c>
      <c r="AU355" s="227" t="s">
        <v>89</v>
      </c>
      <c r="AV355" s="13" t="s">
        <v>89</v>
      </c>
      <c r="AW355" s="13" t="s">
        <v>34</v>
      </c>
      <c r="AX355" s="13" t="s">
        <v>80</v>
      </c>
      <c r="AY355" s="227" t="s">
        <v>151</v>
      </c>
    </row>
    <row r="356" spans="2:51" s="13" customFormat="1" ht="20.399999999999999">
      <c r="B356" s="217"/>
      <c r="C356" s="218"/>
      <c r="D356" s="213" t="s">
        <v>162</v>
      </c>
      <c r="E356" s="219" t="s">
        <v>1</v>
      </c>
      <c r="F356" s="220" t="s">
        <v>409</v>
      </c>
      <c r="G356" s="218"/>
      <c r="H356" s="221">
        <v>5.5590000000000002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162</v>
      </c>
      <c r="AU356" s="227" t="s">
        <v>89</v>
      </c>
      <c r="AV356" s="13" t="s">
        <v>89</v>
      </c>
      <c r="AW356" s="13" t="s">
        <v>34</v>
      </c>
      <c r="AX356" s="13" t="s">
        <v>80</v>
      </c>
      <c r="AY356" s="227" t="s">
        <v>151</v>
      </c>
    </row>
    <row r="357" spans="2:51" s="15" customFormat="1" ht="10.199999999999999">
      <c r="B357" s="239"/>
      <c r="C357" s="240"/>
      <c r="D357" s="213" t="s">
        <v>162</v>
      </c>
      <c r="E357" s="241" t="s">
        <v>1</v>
      </c>
      <c r="F357" s="242" t="s">
        <v>410</v>
      </c>
      <c r="G357" s="240"/>
      <c r="H357" s="241" t="s">
        <v>1</v>
      </c>
      <c r="I357" s="243"/>
      <c r="J357" s="240"/>
      <c r="K357" s="240"/>
      <c r="L357" s="244"/>
      <c r="M357" s="245"/>
      <c r="N357" s="246"/>
      <c r="O357" s="246"/>
      <c r="P357" s="246"/>
      <c r="Q357" s="246"/>
      <c r="R357" s="246"/>
      <c r="S357" s="246"/>
      <c r="T357" s="247"/>
      <c r="AT357" s="248" t="s">
        <v>162</v>
      </c>
      <c r="AU357" s="248" t="s">
        <v>89</v>
      </c>
      <c r="AV357" s="15" t="s">
        <v>85</v>
      </c>
      <c r="AW357" s="15" t="s">
        <v>34</v>
      </c>
      <c r="AX357" s="15" t="s">
        <v>80</v>
      </c>
      <c r="AY357" s="248" t="s">
        <v>151</v>
      </c>
    </row>
    <row r="358" spans="2:51" s="13" customFormat="1" ht="10.199999999999999">
      <c r="B358" s="217"/>
      <c r="C358" s="218"/>
      <c r="D358" s="213" t="s">
        <v>162</v>
      </c>
      <c r="E358" s="219" t="s">
        <v>1</v>
      </c>
      <c r="F358" s="220" t="s">
        <v>411</v>
      </c>
      <c r="G358" s="218"/>
      <c r="H358" s="221">
        <v>39.965000000000003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162</v>
      </c>
      <c r="AU358" s="227" t="s">
        <v>89</v>
      </c>
      <c r="AV358" s="13" t="s">
        <v>89</v>
      </c>
      <c r="AW358" s="13" t="s">
        <v>34</v>
      </c>
      <c r="AX358" s="13" t="s">
        <v>80</v>
      </c>
      <c r="AY358" s="227" t="s">
        <v>151</v>
      </c>
    </row>
    <row r="359" spans="2:51" s="15" customFormat="1" ht="10.199999999999999">
      <c r="B359" s="239"/>
      <c r="C359" s="240"/>
      <c r="D359" s="213" t="s">
        <v>162</v>
      </c>
      <c r="E359" s="241" t="s">
        <v>1</v>
      </c>
      <c r="F359" s="242" t="s">
        <v>235</v>
      </c>
      <c r="G359" s="240"/>
      <c r="H359" s="241" t="s">
        <v>1</v>
      </c>
      <c r="I359" s="243"/>
      <c r="J359" s="240"/>
      <c r="K359" s="240"/>
      <c r="L359" s="244"/>
      <c r="M359" s="245"/>
      <c r="N359" s="246"/>
      <c r="O359" s="246"/>
      <c r="P359" s="246"/>
      <c r="Q359" s="246"/>
      <c r="R359" s="246"/>
      <c r="S359" s="246"/>
      <c r="T359" s="247"/>
      <c r="AT359" s="248" t="s">
        <v>162</v>
      </c>
      <c r="AU359" s="248" t="s">
        <v>89</v>
      </c>
      <c r="AV359" s="15" t="s">
        <v>85</v>
      </c>
      <c r="AW359" s="15" t="s">
        <v>34</v>
      </c>
      <c r="AX359" s="15" t="s">
        <v>80</v>
      </c>
      <c r="AY359" s="248" t="s">
        <v>151</v>
      </c>
    </row>
    <row r="360" spans="2:51" s="13" customFormat="1" ht="10.199999999999999">
      <c r="B360" s="217"/>
      <c r="C360" s="218"/>
      <c r="D360" s="213" t="s">
        <v>162</v>
      </c>
      <c r="E360" s="219" t="s">
        <v>1</v>
      </c>
      <c r="F360" s="220" t="s">
        <v>412</v>
      </c>
      <c r="G360" s="218"/>
      <c r="H360" s="221">
        <v>0.9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162</v>
      </c>
      <c r="AU360" s="227" t="s">
        <v>89</v>
      </c>
      <c r="AV360" s="13" t="s">
        <v>89</v>
      </c>
      <c r="AW360" s="13" t="s">
        <v>34</v>
      </c>
      <c r="AX360" s="13" t="s">
        <v>80</v>
      </c>
      <c r="AY360" s="227" t="s">
        <v>151</v>
      </c>
    </row>
    <row r="361" spans="2:51" s="13" customFormat="1" ht="10.199999999999999">
      <c r="B361" s="217"/>
      <c r="C361" s="218"/>
      <c r="D361" s="213" t="s">
        <v>162</v>
      </c>
      <c r="E361" s="219" t="s">
        <v>1</v>
      </c>
      <c r="F361" s="220" t="s">
        <v>412</v>
      </c>
      <c r="G361" s="218"/>
      <c r="H361" s="221">
        <v>0.9</v>
      </c>
      <c r="I361" s="222"/>
      <c r="J361" s="218"/>
      <c r="K361" s="218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162</v>
      </c>
      <c r="AU361" s="227" t="s">
        <v>89</v>
      </c>
      <c r="AV361" s="13" t="s">
        <v>89</v>
      </c>
      <c r="AW361" s="13" t="s">
        <v>34</v>
      </c>
      <c r="AX361" s="13" t="s">
        <v>80</v>
      </c>
      <c r="AY361" s="227" t="s">
        <v>151</v>
      </c>
    </row>
    <row r="362" spans="2:51" s="13" customFormat="1" ht="10.199999999999999">
      <c r="B362" s="217"/>
      <c r="C362" s="218"/>
      <c r="D362" s="213" t="s">
        <v>162</v>
      </c>
      <c r="E362" s="219" t="s">
        <v>1</v>
      </c>
      <c r="F362" s="220" t="s">
        <v>413</v>
      </c>
      <c r="G362" s="218"/>
      <c r="H362" s="221">
        <v>2.06</v>
      </c>
      <c r="I362" s="222"/>
      <c r="J362" s="218"/>
      <c r="K362" s="218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162</v>
      </c>
      <c r="AU362" s="227" t="s">
        <v>89</v>
      </c>
      <c r="AV362" s="13" t="s">
        <v>89</v>
      </c>
      <c r="AW362" s="13" t="s">
        <v>34</v>
      </c>
      <c r="AX362" s="13" t="s">
        <v>80</v>
      </c>
      <c r="AY362" s="227" t="s">
        <v>151</v>
      </c>
    </row>
    <row r="363" spans="2:51" s="13" customFormat="1" ht="10.199999999999999">
      <c r="B363" s="217"/>
      <c r="C363" s="218"/>
      <c r="D363" s="213" t="s">
        <v>162</v>
      </c>
      <c r="E363" s="219" t="s">
        <v>1</v>
      </c>
      <c r="F363" s="220" t="s">
        <v>414</v>
      </c>
      <c r="G363" s="218"/>
      <c r="H363" s="221">
        <v>5.9640000000000004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162</v>
      </c>
      <c r="AU363" s="227" t="s">
        <v>89</v>
      </c>
      <c r="AV363" s="13" t="s">
        <v>89</v>
      </c>
      <c r="AW363" s="13" t="s">
        <v>34</v>
      </c>
      <c r="AX363" s="13" t="s">
        <v>80</v>
      </c>
      <c r="AY363" s="227" t="s">
        <v>151</v>
      </c>
    </row>
    <row r="364" spans="2:51" s="15" customFormat="1" ht="10.199999999999999">
      <c r="B364" s="239"/>
      <c r="C364" s="240"/>
      <c r="D364" s="213" t="s">
        <v>162</v>
      </c>
      <c r="E364" s="241" t="s">
        <v>1</v>
      </c>
      <c r="F364" s="242" t="s">
        <v>415</v>
      </c>
      <c r="G364" s="240"/>
      <c r="H364" s="241" t="s">
        <v>1</v>
      </c>
      <c r="I364" s="243"/>
      <c r="J364" s="240"/>
      <c r="K364" s="240"/>
      <c r="L364" s="244"/>
      <c r="M364" s="245"/>
      <c r="N364" s="246"/>
      <c r="O364" s="246"/>
      <c r="P364" s="246"/>
      <c r="Q364" s="246"/>
      <c r="R364" s="246"/>
      <c r="S364" s="246"/>
      <c r="T364" s="247"/>
      <c r="AT364" s="248" t="s">
        <v>162</v>
      </c>
      <c r="AU364" s="248" t="s">
        <v>89</v>
      </c>
      <c r="AV364" s="15" t="s">
        <v>85</v>
      </c>
      <c r="AW364" s="15" t="s">
        <v>34</v>
      </c>
      <c r="AX364" s="15" t="s">
        <v>80</v>
      </c>
      <c r="AY364" s="248" t="s">
        <v>151</v>
      </c>
    </row>
    <row r="365" spans="2:51" s="13" customFormat="1" ht="10.199999999999999">
      <c r="B365" s="217"/>
      <c r="C365" s="218"/>
      <c r="D365" s="213" t="s">
        <v>162</v>
      </c>
      <c r="E365" s="219" t="s">
        <v>1</v>
      </c>
      <c r="F365" s="220" t="s">
        <v>416</v>
      </c>
      <c r="G365" s="218"/>
      <c r="H365" s="221">
        <v>15.568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162</v>
      </c>
      <c r="AU365" s="227" t="s">
        <v>89</v>
      </c>
      <c r="AV365" s="13" t="s">
        <v>89</v>
      </c>
      <c r="AW365" s="13" t="s">
        <v>34</v>
      </c>
      <c r="AX365" s="13" t="s">
        <v>80</v>
      </c>
      <c r="AY365" s="227" t="s">
        <v>151</v>
      </c>
    </row>
    <row r="366" spans="2:51" s="15" customFormat="1" ht="10.199999999999999">
      <c r="B366" s="239"/>
      <c r="C366" s="240"/>
      <c r="D366" s="213" t="s">
        <v>162</v>
      </c>
      <c r="E366" s="241" t="s">
        <v>1</v>
      </c>
      <c r="F366" s="242" t="s">
        <v>417</v>
      </c>
      <c r="G366" s="240"/>
      <c r="H366" s="241" t="s">
        <v>1</v>
      </c>
      <c r="I366" s="243"/>
      <c r="J366" s="240"/>
      <c r="K366" s="240"/>
      <c r="L366" s="244"/>
      <c r="M366" s="245"/>
      <c r="N366" s="246"/>
      <c r="O366" s="246"/>
      <c r="P366" s="246"/>
      <c r="Q366" s="246"/>
      <c r="R366" s="246"/>
      <c r="S366" s="246"/>
      <c r="T366" s="247"/>
      <c r="AT366" s="248" t="s">
        <v>162</v>
      </c>
      <c r="AU366" s="248" t="s">
        <v>89</v>
      </c>
      <c r="AV366" s="15" t="s">
        <v>85</v>
      </c>
      <c r="AW366" s="15" t="s">
        <v>34</v>
      </c>
      <c r="AX366" s="15" t="s">
        <v>80</v>
      </c>
      <c r="AY366" s="248" t="s">
        <v>151</v>
      </c>
    </row>
    <row r="367" spans="2:51" s="13" customFormat="1" ht="10.199999999999999">
      <c r="B367" s="217"/>
      <c r="C367" s="218"/>
      <c r="D367" s="213" t="s">
        <v>162</v>
      </c>
      <c r="E367" s="219" t="s">
        <v>1</v>
      </c>
      <c r="F367" s="220" t="s">
        <v>418</v>
      </c>
      <c r="G367" s="218"/>
      <c r="H367" s="221">
        <v>1.52</v>
      </c>
      <c r="I367" s="222"/>
      <c r="J367" s="218"/>
      <c r="K367" s="218"/>
      <c r="L367" s="223"/>
      <c r="M367" s="224"/>
      <c r="N367" s="225"/>
      <c r="O367" s="225"/>
      <c r="P367" s="225"/>
      <c r="Q367" s="225"/>
      <c r="R367" s="225"/>
      <c r="S367" s="225"/>
      <c r="T367" s="226"/>
      <c r="AT367" s="227" t="s">
        <v>162</v>
      </c>
      <c r="AU367" s="227" t="s">
        <v>89</v>
      </c>
      <c r="AV367" s="13" t="s">
        <v>89</v>
      </c>
      <c r="AW367" s="13" t="s">
        <v>34</v>
      </c>
      <c r="AX367" s="13" t="s">
        <v>80</v>
      </c>
      <c r="AY367" s="227" t="s">
        <v>151</v>
      </c>
    </row>
    <row r="368" spans="2:51" s="15" customFormat="1" ht="10.199999999999999">
      <c r="B368" s="239"/>
      <c r="C368" s="240"/>
      <c r="D368" s="213" t="s">
        <v>162</v>
      </c>
      <c r="E368" s="241" t="s">
        <v>1</v>
      </c>
      <c r="F368" s="242" t="s">
        <v>419</v>
      </c>
      <c r="G368" s="240"/>
      <c r="H368" s="241" t="s">
        <v>1</v>
      </c>
      <c r="I368" s="243"/>
      <c r="J368" s="240"/>
      <c r="K368" s="240"/>
      <c r="L368" s="244"/>
      <c r="M368" s="245"/>
      <c r="N368" s="246"/>
      <c r="O368" s="246"/>
      <c r="P368" s="246"/>
      <c r="Q368" s="246"/>
      <c r="R368" s="246"/>
      <c r="S368" s="246"/>
      <c r="T368" s="247"/>
      <c r="AT368" s="248" t="s">
        <v>162</v>
      </c>
      <c r="AU368" s="248" t="s">
        <v>89</v>
      </c>
      <c r="AV368" s="15" t="s">
        <v>85</v>
      </c>
      <c r="AW368" s="15" t="s">
        <v>34</v>
      </c>
      <c r="AX368" s="15" t="s">
        <v>80</v>
      </c>
      <c r="AY368" s="248" t="s">
        <v>151</v>
      </c>
    </row>
    <row r="369" spans="1:65" s="13" customFormat="1" ht="10.199999999999999">
      <c r="B369" s="217"/>
      <c r="C369" s="218"/>
      <c r="D369" s="213" t="s">
        <v>162</v>
      </c>
      <c r="E369" s="219" t="s">
        <v>1</v>
      </c>
      <c r="F369" s="220" t="s">
        <v>420</v>
      </c>
      <c r="G369" s="218"/>
      <c r="H369" s="221">
        <v>23.4</v>
      </c>
      <c r="I369" s="222"/>
      <c r="J369" s="218"/>
      <c r="K369" s="218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162</v>
      </c>
      <c r="AU369" s="227" t="s">
        <v>89</v>
      </c>
      <c r="AV369" s="13" t="s">
        <v>89</v>
      </c>
      <c r="AW369" s="13" t="s">
        <v>34</v>
      </c>
      <c r="AX369" s="13" t="s">
        <v>80</v>
      </c>
      <c r="AY369" s="227" t="s">
        <v>151</v>
      </c>
    </row>
    <row r="370" spans="1:65" s="13" customFormat="1" ht="10.199999999999999">
      <c r="B370" s="217"/>
      <c r="C370" s="218"/>
      <c r="D370" s="213" t="s">
        <v>162</v>
      </c>
      <c r="E370" s="219" t="s">
        <v>1</v>
      </c>
      <c r="F370" s="220" t="s">
        <v>421</v>
      </c>
      <c r="G370" s="218"/>
      <c r="H370" s="221">
        <v>5.6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162</v>
      </c>
      <c r="AU370" s="227" t="s">
        <v>89</v>
      </c>
      <c r="AV370" s="13" t="s">
        <v>89</v>
      </c>
      <c r="AW370" s="13" t="s">
        <v>34</v>
      </c>
      <c r="AX370" s="13" t="s">
        <v>80</v>
      </c>
      <c r="AY370" s="227" t="s">
        <v>151</v>
      </c>
    </row>
    <row r="371" spans="1:65" s="14" customFormat="1" ht="10.199999999999999">
      <c r="B371" s="228"/>
      <c r="C371" s="229"/>
      <c r="D371" s="213" t="s">
        <v>162</v>
      </c>
      <c r="E371" s="230" t="s">
        <v>1</v>
      </c>
      <c r="F371" s="231" t="s">
        <v>164</v>
      </c>
      <c r="G371" s="229"/>
      <c r="H371" s="232">
        <v>299.65099999999995</v>
      </c>
      <c r="I371" s="233"/>
      <c r="J371" s="229"/>
      <c r="K371" s="229"/>
      <c r="L371" s="234"/>
      <c r="M371" s="235"/>
      <c r="N371" s="236"/>
      <c r="O371" s="236"/>
      <c r="P371" s="236"/>
      <c r="Q371" s="236"/>
      <c r="R371" s="236"/>
      <c r="S371" s="236"/>
      <c r="T371" s="237"/>
      <c r="AT371" s="238" t="s">
        <v>162</v>
      </c>
      <c r="AU371" s="238" t="s">
        <v>89</v>
      </c>
      <c r="AV371" s="14" t="s">
        <v>158</v>
      </c>
      <c r="AW371" s="14" t="s">
        <v>34</v>
      </c>
      <c r="AX371" s="14" t="s">
        <v>85</v>
      </c>
      <c r="AY371" s="238" t="s">
        <v>151</v>
      </c>
    </row>
    <row r="372" spans="1:65" s="2" customFormat="1" ht="16.5" customHeight="1">
      <c r="A372" s="35"/>
      <c r="B372" s="36"/>
      <c r="C372" s="200" t="s">
        <v>422</v>
      </c>
      <c r="D372" s="200" t="s">
        <v>153</v>
      </c>
      <c r="E372" s="201" t="s">
        <v>423</v>
      </c>
      <c r="F372" s="202" t="s">
        <v>424</v>
      </c>
      <c r="G372" s="203" t="s">
        <v>231</v>
      </c>
      <c r="H372" s="204">
        <v>2.5179999999999998</v>
      </c>
      <c r="I372" s="205"/>
      <c r="J372" s="206">
        <f>ROUND(I372*H372,2)</f>
        <v>0</v>
      </c>
      <c r="K372" s="202" t="s">
        <v>157</v>
      </c>
      <c r="L372" s="40"/>
      <c r="M372" s="207" t="s">
        <v>1</v>
      </c>
      <c r="N372" s="208" t="s">
        <v>45</v>
      </c>
      <c r="O372" s="72"/>
      <c r="P372" s="209">
        <f>O372*H372</f>
        <v>0</v>
      </c>
      <c r="Q372" s="209">
        <v>0</v>
      </c>
      <c r="R372" s="209">
        <f>Q372*H372</f>
        <v>0</v>
      </c>
      <c r="S372" s="209">
        <v>0.13100000000000001</v>
      </c>
      <c r="T372" s="210">
        <f>S372*H372</f>
        <v>0.32985799999999998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11" t="s">
        <v>158</v>
      </c>
      <c r="AT372" s="211" t="s">
        <v>153</v>
      </c>
      <c r="AU372" s="211" t="s">
        <v>89</v>
      </c>
      <c r="AY372" s="18" t="s">
        <v>151</v>
      </c>
      <c r="BE372" s="212">
        <f>IF(N372="základní",J372,0)</f>
        <v>0</v>
      </c>
      <c r="BF372" s="212">
        <f>IF(N372="snížená",J372,0)</f>
        <v>0</v>
      </c>
      <c r="BG372" s="212">
        <f>IF(N372="zákl. přenesená",J372,0)</f>
        <v>0</v>
      </c>
      <c r="BH372" s="212">
        <f>IF(N372="sníž. přenesená",J372,0)</f>
        <v>0</v>
      </c>
      <c r="BI372" s="212">
        <f>IF(N372="nulová",J372,0)</f>
        <v>0</v>
      </c>
      <c r="BJ372" s="18" t="s">
        <v>85</v>
      </c>
      <c r="BK372" s="212">
        <f>ROUND(I372*H372,2)</f>
        <v>0</v>
      </c>
      <c r="BL372" s="18" t="s">
        <v>158</v>
      </c>
      <c r="BM372" s="211" t="s">
        <v>425</v>
      </c>
    </row>
    <row r="373" spans="1:65" s="15" customFormat="1" ht="10.199999999999999">
      <c r="B373" s="239"/>
      <c r="C373" s="240"/>
      <c r="D373" s="213" t="s">
        <v>162</v>
      </c>
      <c r="E373" s="241" t="s">
        <v>1</v>
      </c>
      <c r="F373" s="242" t="s">
        <v>235</v>
      </c>
      <c r="G373" s="240"/>
      <c r="H373" s="241" t="s">
        <v>1</v>
      </c>
      <c r="I373" s="243"/>
      <c r="J373" s="240"/>
      <c r="K373" s="240"/>
      <c r="L373" s="244"/>
      <c r="M373" s="245"/>
      <c r="N373" s="246"/>
      <c r="O373" s="246"/>
      <c r="P373" s="246"/>
      <c r="Q373" s="246"/>
      <c r="R373" s="246"/>
      <c r="S373" s="246"/>
      <c r="T373" s="247"/>
      <c r="AT373" s="248" t="s">
        <v>162</v>
      </c>
      <c r="AU373" s="248" t="s">
        <v>89</v>
      </c>
      <c r="AV373" s="15" t="s">
        <v>85</v>
      </c>
      <c r="AW373" s="15" t="s">
        <v>34</v>
      </c>
      <c r="AX373" s="15" t="s">
        <v>80</v>
      </c>
      <c r="AY373" s="248" t="s">
        <v>151</v>
      </c>
    </row>
    <row r="374" spans="1:65" s="13" customFormat="1" ht="10.199999999999999">
      <c r="B374" s="217"/>
      <c r="C374" s="218"/>
      <c r="D374" s="213" t="s">
        <v>162</v>
      </c>
      <c r="E374" s="219" t="s">
        <v>1</v>
      </c>
      <c r="F374" s="220" t="s">
        <v>426</v>
      </c>
      <c r="G374" s="218"/>
      <c r="H374" s="221">
        <v>3.7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162</v>
      </c>
      <c r="AU374" s="227" t="s">
        <v>89</v>
      </c>
      <c r="AV374" s="13" t="s">
        <v>89</v>
      </c>
      <c r="AW374" s="13" t="s">
        <v>34</v>
      </c>
      <c r="AX374" s="13" t="s">
        <v>80</v>
      </c>
      <c r="AY374" s="227" t="s">
        <v>151</v>
      </c>
    </row>
    <row r="375" spans="1:65" s="15" customFormat="1" ht="10.199999999999999">
      <c r="B375" s="239"/>
      <c r="C375" s="240"/>
      <c r="D375" s="213" t="s">
        <v>162</v>
      </c>
      <c r="E375" s="241" t="s">
        <v>1</v>
      </c>
      <c r="F375" s="242" t="s">
        <v>238</v>
      </c>
      <c r="G375" s="240"/>
      <c r="H375" s="241" t="s">
        <v>1</v>
      </c>
      <c r="I375" s="243"/>
      <c r="J375" s="240"/>
      <c r="K375" s="240"/>
      <c r="L375" s="244"/>
      <c r="M375" s="245"/>
      <c r="N375" s="246"/>
      <c r="O375" s="246"/>
      <c r="P375" s="246"/>
      <c r="Q375" s="246"/>
      <c r="R375" s="246"/>
      <c r="S375" s="246"/>
      <c r="T375" s="247"/>
      <c r="AT375" s="248" t="s">
        <v>162</v>
      </c>
      <c r="AU375" s="248" t="s">
        <v>89</v>
      </c>
      <c r="AV375" s="15" t="s">
        <v>85</v>
      </c>
      <c r="AW375" s="15" t="s">
        <v>34</v>
      </c>
      <c r="AX375" s="15" t="s">
        <v>80</v>
      </c>
      <c r="AY375" s="248" t="s">
        <v>151</v>
      </c>
    </row>
    <row r="376" spans="1:65" s="13" customFormat="1" ht="10.199999999999999">
      <c r="B376" s="217"/>
      <c r="C376" s="218"/>
      <c r="D376" s="213" t="s">
        <v>162</v>
      </c>
      <c r="E376" s="219" t="s">
        <v>1</v>
      </c>
      <c r="F376" s="220" t="s">
        <v>427</v>
      </c>
      <c r="G376" s="218"/>
      <c r="H376" s="221">
        <v>-1.1819999999999999</v>
      </c>
      <c r="I376" s="222"/>
      <c r="J376" s="218"/>
      <c r="K376" s="218"/>
      <c r="L376" s="223"/>
      <c r="M376" s="224"/>
      <c r="N376" s="225"/>
      <c r="O376" s="225"/>
      <c r="P376" s="225"/>
      <c r="Q376" s="225"/>
      <c r="R376" s="225"/>
      <c r="S376" s="225"/>
      <c r="T376" s="226"/>
      <c r="AT376" s="227" t="s">
        <v>162</v>
      </c>
      <c r="AU376" s="227" t="s">
        <v>89</v>
      </c>
      <c r="AV376" s="13" t="s">
        <v>89</v>
      </c>
      <c r="AW376" s="13" t="s">
        <v>34</v>
      </c>
      <c r="AX376" s="13" t="s">
        <v>80</v>
      </c>
      <c r="AY376" s="227" t="s">
        <v>151</v>
      </c>
    </row>
    <row r="377" spans="1:65" s="14" customFormat="1" ht="10.199999999999999">
      <c r="B377" s="228"/>
      <c r="C377" s="229"/>
      <c r="D377" s="213" t="s">
        <v>162</v>
      </c>
      <c r="E377" s="230" t="s">
        <v>1</v>
      </c>
      <c r="F377" s="231" t="s">
        <v>164</v>
      </c>
      <c r="G377" s="229"/>
      <c r="H377" s="232">
        <v>2.5180000000000002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AT377" s="238" t="s">
        <v>162</v>
      </c>
      <c r="AU377" s="238" t="s">
        <v>89</v>
      </c>
      <c r="AV377" s="14" t="s">
        <v>158</v>
      </c>
      <c r="AW377" s="14" t="s">
        <v>34</v>
      </c>
      <c r="AX377" s="14" t="s">
        <v>85</v>
      </c>
      <c r="AY377" s="238" t="s">
        <v>151</v>
      </c>
    </row>
    <row r="378" spans="1:65" s="2" customFormat="1" ht="16.5" customHeight="1">
      <c r="A378" s="35"/>
      <c r="B378" s="36"/>
      <c r="C378" s="200" t="s">
        <v>428</v>
      </c>
      <c r="D378" s="200" t="s">
        <v>153</v>
      </c>
      <c r="E378" s="201" t="s">
        <v>429</v>
      </c>
      <c r="F378" s="202" t="s">
        <v>430</v>
      </c>
      <c r="G378" s="203" t="s">
        <v>156</v>
      </c>
      <c r="H378" s="204">
        <v>0.23</v>
      </c>
      <c r="I378" s="205"/>
      <c r="J378" s="206">
        <f>ROUND(I378*H378,2)</f>
        <v>0</v>
      </c>
      <c r="K378" s="202" t="s">
        <v>1</v>
      </c>
      <c r="L378" s="40"/>
      <c r="M378" s="207" t="s">
        <v>1</v>
      </c>
      <c r="N378" s="208" t="s">
        <v>45</v>
      </c>
      <c r="O378" s="72"/>
      <c r="P378" s="209">
        <f>O378*H378</f>
        <v>0</v>
      </c>
      <c r="Q378" s="209">
        <v>0</v>
      </c>
      <c r="R378" s="209">
        <f>Q378*H378</f>
        <v>0</v>
      </c>
      <c r="S378" s="209">
        <v>2.2000000000000002</v>
      </c>
      <c r="T378" s="210">
        <f>S378*H378</f>
        <v>0.50600000000000012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11" t="s">
        <v>158</v>
      </c>
      <c r="AT378" s="211" t="s">
        <v>153</v>
      </c>
      <c r="AU378" s="211" t="s">
        <v>89</v>
      </c>
      <c r="AY378" s="18" t="s">
        <v>151</v>
      </c>
      <c r="BE378" s="212">
        <f>IF(N378="základní",J378,0)</f>
        <v>0</v>
      </c>
      <c r="BF378" s="212">
        <f>IF(N378="snížená",J378,0)</f>
        <v>0</v>
      </c>
      <c r="BG378" s="212">
        <f>IF(N378="zákl. přenesená",J378,0)</f>
        <v>0</v>
      </c>
      <c r="BH378" s="212">
        <f>IF(N378="sníž. přenesená",J378,0)</f>
        <v>0</v>
      </c>
      <c r="BI378" s="212">
        <f>IF(N378="nulová",J378,0)</f>
        <v>0</v>
      </c>
      <c r="BJ378" s="18" t="s">
        <v>85</v>
      </c>
      <c r="BK378" s="212">
        <f>ROUND(I378*H378,2)</f>
        <v>0</v>
      </c>
      <c r="BL378" s="18" t="s">
        <v>158</v>
      </c>
      <c r="BM378" s="211" t="s">
        <v>431</v>
      </c>
    </row>
    <row r="379" spans="1:65" s="15" customFormat="1" ht="10.199999999999999">
      <c r="B379" s="239"/>
      <c r="C379" s="240"/>
      <c r="D379" s="213" t="s">
        <v>162</v>
      </c>
      <c r="E379" s="241" t="s">
        <v>1</v>
      </c>
      <c r="F379" s="242" t="s">
        <v>235</v>
      </c>
      <c r="G379" s="240"/>
      <c r="H379" s="241" t="s">
        <v>1</v>
      </c>
      <c r="I379" s="243"/>
      <c r="J379" s="240"/>
      <c r="K379" s="240"/>
      <c r="L379" s="244"/>
      <c r="M379" s="245"/>
      <c r="N379" s="246"/>
      <c r="O379" s="246"/>
      <c r="P379" s="246"/>
      <c r="Q379" s="246"/>
      <c r="R379" s="246"/>
      <c r="S379" s="246"/>
      <c r="T379" s="247"/>
      <c r="AT379" s="248" t="s">
        <v>162</v>
      </c>
      <c r="AU379" s="248" t="s">
        <v>89</v>
      </c>
      <c r="AV379" s="15" t="s">
        <v>85</v>
      </c>
      <c r="AW379" s="15" t="s">
        <v>34</v>
      </c>
      <c r="AX379" s="15" t="s">
        <v>80</v>
      </c>
      <c r="AY379" s="248" t="s">
        <v>151</v>
      </c>
    </row>
    <row r="380" spans="1:65" s="13" customFormat="1" ht="10.199999999999999">
      <c r="B380" s="217"/>
      <c r="C380" s="218"/>
      <c r="D380" s="213" t="s">
        <v>162</v>
      </c>
      <c r="E380" s="219" t="s">
        <v>1</v>
      </c>
      <c r="F380" s="220" t="s">
        <v>432</v>
      </c>
      <c r="G380" s="218"/>
      <c r="H380" s="221">
        <v>0.23</v>
      </c>
      <c r="I380" s="222"/>
      <c r="J380" s="218"/>
      <c r="K380" s="218"/>
      <c r="L380" s="223"/>
      <c r="M380" s="224"/>
      <c r="N380" s="225"/>
      <c r="O380" s="225"/>
      <c r="P380" s="225"/>
      <c r="Q380" s="225"/>
      <c r="R380" s="225"/>
      <c r="S380" s="225"/>
      <c r="T380" s="226"/>
      <c r="AT380" s="227" t="s">
        <v>162</v>
      </c>
      <c r="AU380" s="227" t="s">
        <v>89</v>
      </c>
      <c r="AV380" s="13" t="s">
        <v>89</v>
      </c>
      <c r="AW380" s="13" t="s">
        <v>34</v>
      </c>
      <c r="AX380" s="13" t="s">
        <v>80</v>
      </c>
      <c r="AY380" s="227" t="s">
        <v>151</v>
      </c>
    </row>
    <row r="381" spans="1:65" s="14" customFormat="1" ht="10.199999999999999">
      <c r="B381" s="228"/>
      <c r="C381" s="229"/>
      <c r="D381" s="213" t="s">
        <v>162</v>
      </c>
      <c r="E381" s="230" t="s">
        <v>1</v>
      </c>
      <c r="F381" s="231" t="s">
        <v>164</v>
      </c>
      <c r="G381" s="229"/>
      <c r="H381" s="232">
        <v>0.23</v>
      </c>
      <c r="I381" s="233"/>
      <c r="J381" s="229"/>
      <c r="K381" s="229"/>
      <c r="L381" s="234"/>
      <c r="M381" s="235"/>
      <c r="N381" s="236"/>
      <c r="O381" s="236"/>
      <c r="P381" s="236"/>
      <c r="Q381" s="236"/>
      <c r="R381" s="236"/>
      <c r="S381" s="236"/>
      <c r="T381" s="237"/>
      <c r="AT381" s="238" t="s">
        <v>162</v>
      </c>
      <c r="AU381" s="238" t="s">
        <v>89</v>
      </c>
      <c r="AV381" s="14" t="s">
        <v>158</v>
      </c>
      <c r="AW381" s="14" t="s">
        <v>34</v>
      </c>
      <c r="AX381" s="14" t="s">
        <v>85</v>
      </c>
      <c r="AY381" s="238" t="s">
        <v>151</v>
      </c>
    </row>
    <row r="382" spans="1:65" s="2" customFormat="1" ht="36" customHeight="1">
      <c r="A382" s="35"/>
      <c r="B382" s="36"/>
      <c r="C382" s="200" t="s">
        <v>433</v>
      </c>
      <c r="D382" s="200" t="s">
        <v>153</v>
      </c>
      <c r="E382" s="201" t="s">
        <v>434</v>
      </c>
      <c r="F382" s="202" t="s">
        <v>435</v>
      </c>
      <c r="G382" s="203" t="s">
        <v>156</v>
      </c>
      <c r="H382" s="204">
        <v>1.4039999999999999</v>
      </c>
      <c r="I382" s="205"/>
      <c r="J382" s="206">
        <f>ROUND(I382*H382,2)</f>
        <v>0</v>
      </c>
      <c r="K382" s="202" t="s">
        <v>157</v>
      </c>
      <c r="L382" s="40"/>
      <c r="M382" s="207" t="s">
        <v>1</v>
      </c>
      <c r="N382" s="208" t="s">
        <v>45</v>
      </c>
      <c r="O382" s="72"/>
      <c r="P382" s="209">
        <f>O382*H382</f>
        <v>0</v>
      </c>
      <c r="Q382" s="209">
        <v>0</v>
      </c>
      <c r="R382" s="209">
        <f>Q382*H382</f>
        <v>0</v>
      </c>
      <c r="S382" s="209">
        <v>2.2000000000000002</v>
      </c>
      <c r="T382" s="210">
        <f>S382*H382</f>
        <v>3.0888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1" t="s">
        <v>158</v>
      </c>
      <c r="AT382" s="211" t="s">
        <v>153</v>
      </c>
      <c r="AU382" s="211" t="s">
        <v>89</v>
      </c>
      <c r="AY382" s="18" t="s">
        <v>151</v>
      </c>
      <c r="BE382" s="212">
        <f>IF(N382="základní",J382,0)</f>
        <v>0</v>
      </c>
      <c r="BF382" s="212">
        <f>IF(N382="snížená",J382,0)</f>
        <v>0</v>
      </c>
      <c r="BG382" s="212">
        <f>IF(N382="zákl. přenesená",J382,0)</f>
        <v>0</v>
      </c>
      <c r="BH382" s="212">
        <f>IF(N382="sníž. přenesená",J382,0)</f>
        <v>0</v>
      </c>
      <c r="BI382" s="212">
        <f>IF(N382="nulová",J382,0)</f>
        <v>0</v>
      </c>
      <c r="BJ382" s="18" t="s">
        <v>85</v>
      </c>
      <c r="BK382" s="212">
        <f>ROUND(I382*H382,2)</f>
        <v>0</v>
      </c>
      <c r="BL382" s="18" t="s">
        <v>158</v>
      </c>
      <c r="BM382" s="211" t="s">
        <v>436</v>
      </c>
    </row>
    <row r="383" spans="1:65" s="15" customFormat="1" ht="10.199999999999999">
      <c r="B383" s="239"/>
      <c r="C383" s="240"/>
      <c r="D383" s="213" t="s">
        <v>162</v>
      </c>
      <c r="E383" s="241" t="s">
        <v>1</v>
      </c>
      <c r="F383" s="242" t="s">
        <v>437</v>
      </c>
      <c r="G383" s="240"/>
      <c r="H383" s="241" t="s">
        <v>1</v>
      </c>
      <c r="I383" s="243"/>
      <c r="J383" s="240"/>
      <c r="K383" s="240"/>
      <c r="L383" s="244"/>
      <c r="M383" s="245"/>
      <c r="N383" s="246"/>
      <c r="O383" s="246"/>
      <c r="P383" s="246"/>
      <c r="Q383" s="246"/>
      <c r="R383" s="246"/>
      <c r="S383" s="246"/>
      <c r="T383" s="247"/>
      <c r="AT383" s="248" t="s">
        <v>162</v>
      </c>
      <c r="AU383" s="248" t="s">
        <v>89</v>
      </c>
      <c r="AV383" s="15" t="s">
        <v>85</v>
      </c>
      <c r="AW383" s="15" t="s">
        <v>34</v>
      </c>
      <c r="AX383" s="15" t="s">
        <v>80</v>
      </c>
      <c r="AY383" s="248" t="s">
        <v>151</v>
      </c>
    </row>
    <row r="384" spans="1:65" s="13" customFormat="1" ht="10.199999999999999">
      <c r="B384" s="217"/>
      <c r="C384" s="218"/>
      <c r="D384" s="213" t="s">
        <v>162</v>
      </c>
      <c r="E384" s="219" t="s">
        <v>1</v>
      </c>
      <c r="F384" s="220" t="s">
        <v>315</v>
      </c>
      <c r="G384" s="218"/>
      <c r="H384" s="221">
        <v>5.3999999999999999E-2</v>
      </c>
      <c r="I384" s="222"/>
      <c r="J384" s="218"/>
      <c r="K384" s="218"/>
      <c r="L384" s="223"/>
      <c r="M384" s="224"/>
      <c r="N384" s="225"/>
      <c r="O384" s="225"/>
      <c r="P384" s="225"/>
      <c r="Q384" s="225"/>
      <c r="R384" s="225"/>
      <c r="S384" s="225"/>
      <c r="T384" s="226"/>
      <c r="AT384" s="227" t="s">
        <v>162</v>
      </c>
      <c r="AU384" s="227" t="s">
        <v>89</v>
      </c>
      <c r="AV384" s="13" t="s">
        <v>89</v>
      </c>
      <c r="AW384" s="13" t="s">
        <v>34</v>
      </c>
      <c r="AX384" s="13" t="s">
        <v>80</v>
      </c>
      <c r="AY384" s="227" t="s">
        <v>151</v>
      </c>
    </row>
    <row r="385" spans="1:65" s="15" customFormat="1" ht="10.199999999999999">
      <c r="B385" s="239"/>
      <c r="C385" s="240"/>
      <c r="D385" s="213" t="s">
        <v>162</v>
      </c>
      <c r="E385" s="241" t="s">
        <v>1</v>
      </c>
      <c r="F385" s="242" t="s">
        <v>174</v>
      </c>
      <c r="G385" s="240"/>
      <c r="H385" s="241" t="s">
        <v>1</v>
      </c>
      <c r="I385" s="243"/>
      <c r="J385" s="240"/>
      <c r="K385" s="240"/>
      <c r="L385" s="244"/>
      <c r="M385" s="245"/>
      <c r="N385" s="246"/>
      <c r="O385" s="246"/>
      <c r="P385" s="246"/>
      <c r="Q385" s="246"/>
      <c r="R385" s="246"/>
      <c r="S385" s="246"/>
      <c r="T385" s="247"/>
      <c r="AT385" s="248" t="s">
        <v>162</v>
      </c>
      <c r="AU385" s="248" t="s">
        <v>89</v>
      </c>
      <c r="AV385" s="15" t="s">
        <v>85</v>
      </c>
      <c r="AW385" s="15" t="s">
        <v>34</v>
      </c>
      <c r="AX385" s="15" t="s">
        <v>80</v>
      </c>
      <c r="AY385" s="248" t="s">
        <v>151</v>
      </c>
    </row>
    <row r="386" spans="1:65" s="13" customFormat="1" ht="10.199999999999999">
      <c r="B386" s="217"/>
      <c r="C386" s="218"/>
      <c r="D386" s="213" t="s">
        <v>162</v>
      </c>
      <c r="E386" s="219" t="s">
        <v>1</v>
      </c>
      <c r="F386" s="220" t="s">
        <v>438</v>
      </c>
      <c r="G386" s="218"/>
      <c r="H386" s="221">
        <v>1.35</v>
      </c>
      <c r="I386" s="222"/>
      <c r="J386" s="218"/>
      <c r="K386" s="218"/>
      <c r="L386" s="223"/>
      <c r="M386" s="224"/>
      <c r="N386" s="225"/>
      <c r="O386" s="225"/>
      <c r="P386" s="225"/>
      <c r="Q386" s="225"/>
      <c r="R386" s="225"/>
      <c r="S386" s="225"/>
      <c r="T386" s="226"/>
      <c r="AT386" s="227" t="s">
        <v>162</v>
      </c>
      <c r="AU386" s="227" t="s">
        <v>89</v>
      </c>
      <c r="AV386" s="13" t="s">
        <v>89</v>
      </c>
      <c r="AW386" s="13" t="s">
        <v>34</v>
      </c>
      <c r="AX386" s="13" t="s">
        <v>80</v>
      </c>
      <c r="AY386" s="227" t="s">
        <v>151</v>
      </c>
    </row>
    <row r="387" spans="1:65" s="14" customFormat="1" ht="10.199999999999999">
      <c r="B387" s="228"/>
      <c r="C387" s="229"/>
      <c r="D387" s="213" t="s">
        <v>162</v>
      </c>
      <c r="E387" s="230" t="s">
        <v>1</v>
      </c>
      <c r="F387" s="231" t="s">
        <v>164</v>
      </c>
      <c r="G387" s="229"/>
      <c r="H387" s="232">
        <v>1.4040000000000001</v>
      </c>
      <c r="I387" s="233"/>
      <c r="J387" s="229"/>
      <c r="K387" s="229"/>
      <c r="L387" s="234"/>
      <c r="M387" s="235"/>
      <c r="N387" s="236"/>
      <c r="O387" s="236"/>
      <c r="P387" s="236"/>
      <c r="Q387" s="236"/>
      <c r="R387" s="236"/>
      <c r="S387" s="236"/>
      <c r="T387" s="237"/>
      <c r="AT387" s="238" t="s">
        <v>162</v>
      </c>
      <c r="AU387" s="238" t="s">
        <v>89</v>
      </c>
      <c r="AV387" s="14" t="s">
        <v>158</v>
      </c>
      <c r="AW387" s="14" t="s">
        <v>34</v>
      </c>
      <c r="AX387" s="14" t="s">
        <v>85</v>
      </c>
      <c r="AY387" s="238" t="s">
        <v>151</v>
      </c>
    </row>
    <row r="388" spans="1:65" s="2" customFormat="1" ht="16.5" customHeight="1">
      <c r="A388" s="35"/>
      <c r="B388" s="36"/>
      <c r="C388" s="200" t="s">
        <v>439</v>
      </c>
      <c r="D388" s="200" t="s">
        <v>153</v>
      </c>
      <c r="E388" s="201" t="s">
        <v>440</v>
      </c>
      <c r="F388" s="202" t="s">
        <v>441</v>
      </c>
      <c r="G388" s="203" t="s">
        <v>231</v>
      </c>
      <c r="H388" s="204">
        <v>1.1819999999999999</v>
      </c>
      <c r="I388" s="205"/>
      <c r="J388" s="206">
        <f>ROUND(I388*H388,2)</f>
        <v>0</v>
      </c>
      <c r="K388" s="202" t="s">
        <v>157</v>
      </c>
      <c r="L388" s="40"/>
      <c r="M388" s="207" t="s">
        <v>1</v>
      </c>
      <c r="N388" s="208" t="s">
        <v>45</v>
      </c>
      <c r="O388" s="72"/>
      <c r="P388" s="209">
        <f>O388*H388</f>
        <v>0</v>
      </c>
      <c r="Q388" s="209">
        <v>0</v>
      </c>
      <c r="R388" s="209">
        <f>Q388*H388</f>
        <v>0</v>
      </c>
      <c r="S388" s="209">
        <v>7.5999999999999998E-2</v>
      </c>
      <c r="T388" s="210">
        <f>S388*H388</f>
        <v>8.9831999999999995E-2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11" t="s">
        <v>158</v>
      </c>
      <c r="AT388" s="211" t="s">
        <v>153</v>
      </c>
      <c r="AU388" s="211" t="s">
        <v>89</v>
      </c>
      <c r="AY388" s="18" t="s">
        <v>151</v>
      </c>
      <c r="BE388" s="212">
        <f>IF(N388="základní",J388,0)</f>
        <v>0</v>
      </c>
      <c r="BF388" s="212">
        <f>IF(N388="snížená",J388,0)</f>
        <v>0</v>
      </c>
      <c r="BG388" s="212">
        <f>IF(N388="zákl. přenesená",J388,0)</f>
        <v>0</v>
      </c>
      <c r="BH388" s="212">
        <f>IF(N388="sníž. přenesená",J388,0)</f>
        <v>0</v>
      </c>
      <c r="BI388" s="212">
        <f>IF(N388="nulová",J388,0)</f>
        <v>0</v>
      </c>
      <c r="BJ388" s="18" t="s">
        <v>85</v>
      </c>
      <c r="BK388" s="212">
        <f>ROUND(I388*H388,2)</f>
        <v>0</v>
      </c>
      <c r="BL388" s="18" t="s">
        <v>158</v>
      </c>
      <c r="BM388" s="211" t="s">
        <v>442</v>
      </c>
    </row>
    <row r="389" spans="1:65" s="2" customFormat="1" ht="19.2">
      <c r="A389" s="35"/>
      <c r="B389" s="36"/>
      <c r="C389" s="37"/>
      <c r="D389" s="213" t="s">
        <v>160</v>
      </c>
      <c r="E389" s="37"/>
      <c r="F389" s="214" t="s">
        <v>443</v>
      </c>
      <c r="G389" s="37"/>
      <c r="H389" s="37"/>
      <c r="I389" s="112"/>
      <c r="J389" s="37"/>
      <c r="K389" s="37"/>
      <c r="L389" s="40"/>
      <c r="M389" s="215"/>
      <c r="N389" s="216"/>
      <c r="O389" s="72"/>
      <c r="P389" s="72"/>
      <c r="Q389" s="72"/>
      <c r="R389" s="72"/>
      <c r="S389" s="72"/>
      <c r="T389" s="73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160</v>
      </c>
      <c r="AU389" s="18" t="s">
        <v>89</v>
      </c>
    </row>
    <row r="390" spans="1:65" s="13" customFormat="1" ht="10.199999999999999">
      <c r="B390" s="217"/>
      <c r="C390" s="218"/>
      <c r="D390" s="213" t="s">
        <v>162</v>
      </c>
      <c r="E390" s="219" t="s">
        <v>1</v>
      </c>
      <c r="F390" s="220" t="s">
        <v>444</v>
      </c>
      <c r="G390" s="218"/>
      <c r="H390" s="221">
        <v>1.1819999999999999</v>
      </c>
      <c r="I390" s="222"/>
      <c r="J390" s="218"/>
      <c r="K390" s="218"/>
      <c r="L390" s="223"/>
      <c r="M390" s="224"/>
      <c r="N390" s="225"/>
      <c r="O390" s="225"/>
      <c r="P390" s="225"/>
      <c r="Q390" s="225"/>
      <c r="R390" s="225"/>
      <c r="S390" s="225"/>
      <c r="T390" s="226"/>
      <c r="AT390" s="227" t="s">
        <v>162</v>
      </c>
      <c r="AU390" s="227" t="s">
        <v>89</v>
      </c>
      <c r="AV390" s="13" t="s">
        <v>89</v>
      </c>
      <c r="AW390" s="13" t="s">
        <v>34</v>
      </c>
      <c r="AX390" s="13" t="s">
        <v>80</v>
      </c>
      <c r="AY390" s="227" t="s">
        <v>151</v>
      </c>
    </row>
    <row r="391" spans="1:65" s="14" customFormat="1" ht="10.199999999999999">
      <c r="B391" s="228"/>
      <c r="C391" s="229"/>
      <c r="D391" s="213" t="s">
        <v>162</v>
      </c>
      <c r="E391" s="230" t="s">
        <v>1</v>
      </c>
      <c r="F391" s="231" t="s">
        <v>164</v>
      </c>
      <c r="G391" s="229"/>
      <c r="H391" s="232">
        <v>1.1819999999999999</v>
      </c>
      <c r="I391" s="233"/>
      <c r="J391" s="229"/>
      <c r="K391" s="229"/>
      <c r="L391" s="234"/>
      <c r="M391" s="235"/>
      <c r="N391" s="236"/>
      <c r="O391" s="236"/>
      <c r="P391" s="236"/>
      <c r="Q391" s="236"/>
      <c r="R391" s="236"/>
      <c r="S391" s="236"/>
      <c r="T391" s="237"/>
      <c r="AT391" s="238" t="s">
        <v>162</v>
      </c>
      <c r="AU391" s="238" t="s">
        <v>89</v>
      </c>
      <c r="AV391" s="14" t="s">
        <v>158</v>
      </c>
      <c r="AW391" s="14" t="s">
        <v>34</v>
      </c>
      <c r="AX391" s="14" t="s">
        <v>85</v>
      </c>
      <c r="AY391" s="238" t="s">
        <v>151</v>
      </c>
    </row>
    <row r="392" spans="1:65" s="2" customFormat="1" ht="24" customHeight="1">
      <c r="A392" s="35"/>
      <c r="B392" s="36"/>
      <c r="C392" s="200" t="s">
        <v>445</v>
      </c>
      <c r="D392" s="200" t="s">
        <v>153</v>
      </c>
      <c r="E392" s="201" t="s">
        <v>446</v>
      </c>
      <c r="F392" s="202" t="s">
        <v>447</v>
      </c>
      <c r="G392" s="203" t="s">
        <v>226</v>
      </c>
      <c r="H392" s="204">
        <v>2</v>
      </c>
      <c r="I392" s="205"/>
      <c r="J392" s="206">
        <f>ROUND(I392*H392,2)</f>
        <v>0</v>
      </c>
      <c r="K392" s="202" t="s">
        <v>157</v>
      </c>
      <c r="L392" s="40"/>
      <c r="M392" s="207" t="s">
        <v>1</v>
      </c>
      <c r="N392" s="208" t="s">
        <v>45</v>
      </c>
      <c r="O392" s="72"/>
      <c r="P392" s="209">
        <f>O392*H392</f>
        <v>0</v>
      </c>
      <c r="Q392" s="209">
        <v>0</v>
      </c>
      <c r="R392" s="209">
        <f>Q392*H392</f>
        <v>0</v>
      </c>
      <c r="S392" s="209">
        <v>6.2E-2</v>
      </c>
      <c r="T392" s="210">
        <f>S392*H392</f>
        <v>0.124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11" t="s">
        <v>158</v>
      </c>
      <c r="AT392" s="211" t="s">
        <v>153</v>
      </c>
      <c r="AU392" s="211" t="s">
        <v>89</v>
      </c>
      <c r="AY392" s="18" t="s">
        <v>151</v>
      </c>
      <c r="BE392" s="212">
        <f>IF(N392="základní",J392,0)</f>
        <v>0</v>
      </c>
      <c r="BF392" s="212">
        <f>IF(N392="snížená",J392,0)</f>
        <v>0</v>
      </c>
      <c r="BG392" s="212">
        <f>IF(N392="zákl. přenesená",J392,0)</f>
        <v>0</v>
      </c>
      <c r="BH392" s="212">
        <f>IF(N392="sníž. přenesená",J392,0)</f>
        <v>0</v>
      </c>
      <c r="BI392" s="212">
        <f>IF(N392="nulová",J392,0)</f>
        <v>0</v>
      </c>
      <c r="BJ392" s="18" t="s">
        <v>85</v>
      </c>
      <c r="BK392" s="212">
        <f>ROUND(I392*H392,2)</f>
        <v>0</v>
      </c>
      <c r="BL392" s="18" t="s">
        <v>158</v>
      </c>
      <c r="BM392" s="211" t="s">
        <v>448</v>
      </c>
    </row>
    <row r="393" spans="1:65" s="2" customFormat="1" ht="24" customHeight="1">
      <c r="A393" s="35"/>
      <c r="B393" s="36"/>
      <c r="C393" s="200" t="s">
        <v>449</v>
      </c>
      <c r="D393" s="200" t="s">
        <v>153</v>
      </c>
      <c r="E393" s="201" t="s">
        <v>450</v>
      </c>
      <c r="F393" s="202" t="s">
        <v>451</v>
      </c>
      <c r="G393" s="203" t="s">
        <v>365</v>
      </c>
      <c r="H393" s="204">
        <v>11.55</v>
      </c>
      <c r="I393" s="205"/>
      <c r="J393" s="206">
        <f>ROUND(I393*H393,2)</f>
        <v>0</v>
      </c>
      <c r="K393" s="202" t="s">
        <v>157</v>
      </c>
      <c r="L393" s="40"/>
      <c r="M393" s="207" t="s">
        <v>1</v>
      </c>
      <c r="N393" s="208" t="s">
        <v>45</v>
      </c>
      <c r="O393" s="72"/>
      <c r="P393" s="209">
        <f>O393*H393</f>
        <v>0</v>
      </c>
      <c r="Q393" s="209">
        <v>0</v>
      </c>
      <c r="R393" s="209">
        <f>Q393*H393</f>
        <v>0</v>
      </c>
      <c r="S393" s="209">
        <v>7.0000000000000001E-3</v>
      </c>
      <c r="T393" s="210">
        <f>S393*H393</f>
        <v>8.0850000000000005E-2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11" t="s">
        <v>158</v>
      </c>
      <c r="AT393" s="211" t="s">
        <v>153</v>
      </c>
      <c r="AU393" s="211" t="s">
        <v>89</v>
      </c>
      <c r="AY393" s="18" t="s">
        <v>151</v>
      </c>
      <c r="BE393" s="212">
        <f>IF(N393="základní",J393,0)</f>
        <v>0</v>
      </c>
      <c r="BF393" s="212">
        <f>IF(N393="snížená",J393,0)</f>
        <v>0</v>
      </c>
      <c r="BG393" s="212">
        <f>IF(N393="zákl. přenesená",J393,0)</f>
        <v>0</v>
      </c>
      <c r="BH393" s="212">
        <f>IF(N393="sníž. přenesená",J393,0)</f>
        <v>0</v>
      </c>
      <c r="BI393" s="212">
        <f>IF(N393="nulová",J393,0)</f>
        <v>0</v>
      </c>
      <c r="BJ393" s="18" t="s">
        <v>85</v>
      </c>
      <c r="BK393" s="212">
        <f>ROUND(I393*H393,2)</f>
        <v>0</v>
      </c>
      <c r="BL393" s="18" t="s">
        <v>158</v>
      </c>
      <c r="BM393" s="211" t="s">
        <v>452</v>
      </c>
    </row>
    <row r="394" spans="1:65" s="15" customFormat="1" ht="10.199999999999999">
      <c r="B394" s="239"/>
      <c r="C394" s="240"/>
      <c r="D394" s="213" t="s">
        <v>162</v>
      </c>
      <c r="E394" s="241" t="s">
        <v>1</v>
      </c>
      <c r="F394" s="242" t="s">
        <v>233</v>
      </c>
      <c r="G394" s="240"/>
      <c r="H394" s="241" t="s">
        <v>1</v>
      </c>
      <c r="I394" s="243"/>
      <c r="J394" s="240"/>
      <c r="K394" s="240"/>
      <c r="L394" s="244"/>
      <c r="M394" s="245"/>
      <c r="N394" s="246"/>
      <c r="O394" s="246"/>
      <c r="P394" s="246"/>
      <c r="Q394" s="246"/>
      <c r="R394" s="246"/>
      <c r="S394" s="246"/>
      <c r="T394" s="247"/>
      <c r="AT394" s="248" t="s">
        <v>162</v>
      </c>
      <c r="AU394" s="248" t="s">
        <v>89</v>
      </c>
      <c r="AV394" s="15" t="s">
        <v>85</v>
      </c>
      <c r="AW394" s="15" t="s">
        <v>34</v>
      </c>
      <c r="AX394" s="15" t="s">
        <v>80</v>
      </c>
      <c r="AY394" s="248" t="s">
        <v>151</v>
      </c>
    </row>
    <row r="395" spans="1:65" s="13" customFormat="1" ht="10.199999999999999">
      <c r="B395" s="217"/>
      <c r="C395" s="218"/>
      <c r="D395" s="213" t="s">
        <v>162</v>
      </c>
      <c r="E395" s="219" t="s">
        <v>1</v>
      </c>
      <c r="F395" s="220" t="s">
        <v>453</v>
      </c>
      <c r="G395" s="218"/>
      <c r="H395" s="221">
        <v>2.4</v>
      </c>
      <c r="I395" s="222"/>
      <c r="J395" s="218"/>
      <c r="K395" s="218"/>
      <c r="L395" s="223"/>
      <c r="M395" s="224"/>
      <c r="N395" s="225"/>
      <c r="O395" s="225"/>
      <c r="P395" s="225"/>
      <c r="Q395" s="225"/>
      <c r="R395" s="225"/>
      <c r="S395" s="225"/>
      <c r="T395" s="226"/>
      <c r="AT395" s="227" t="s">
        <v>162</v>
      </c>
      <c r="AU395" s="227" t="s">
        <v>89</v>
      </c>
      <c r="AV395" s="13" t="s">
        <v>89</v>
      </c>
      <c r="AW395" s="13" t="s">
        <v>34</v>
      </c>
      <c r="AX395" s="13" t="s">
        <v>80</v>
      </c>
      <c r="AY395" s="227" t="s">
        <v>151</v>
      </c>
    </row>
    <row r="396" spans="1:65" s="15" customFormat="1" ht="10.199999999999999">
      <c r="B396" s="239"/>
      <c r="C396" s="240"/>
      <c r="D396" s="213" t="s">
        <v>162</v>
      </c>
      <c r="E396" s="241" t="s">
        <v>1</v>
      </c>
      <c r="F396" s="242" t="s">
        <v>235</v>
      </c>
      <c r="G396" s="240"/>
      <c r="H396" s="241" t="s">
        <v>1</v>
      </c>
      <c r="I396" s="243"/>
      <c r="J396" s="240"/>
      <c r="K396" s="240"/>
      <c r="L396" s="244"/>
      <c r="M396" s="245"/>
      <c r="N396" s="246"/>
      <c r="O396" s="246"/>
      <c r="P396" s="246"/>
      <c r="Q396" s="246"/>
      <c r="R396" s="246"/>
      <c r="S396" s="246"/>
      <c r="T396" s="247"/>
      <c r="AT396" s="248" t="s">
        <v>162</v>
      </c>
      <c r="AU396" s="248" t="s">
        <v>89</v>
      </c>
      <c r="AV396" s="15" t="s">
        <v>85</v>
      </c>
      <c r="AW396" s="15" t="s">
        <v>34</v>
      </c>
      <c r="AX396" s="15" t="s">
        <v>80</v>
      </c>
      <c r="AY396" s="248" t="s">
        <v>151</v>
      </c>
    </row>
    <row r="397" spans="1:65" s="13" customFormat="1" ht="10.199999999999999">
      <c r="B397" s="217"/>
      <c r="C397" s="218"/>
      <c r="D397" s="213" t="s">
        <v>162</v>
      </c>
      <c r="E397" s="219" t="s">
        <v>1</v>
      </c>
      <c r="F397" s="220" t="s">
        <v>454</v>
      </c>
      <c r="G397" s="218"/>
      <c r="H397" s="221">
        <v>9.15</v>
      </c>
      <c r="I397" s="222"/>
      <c r="J397" s="218"/>
      <c r="K397" s="218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162</v>
      </c>
      <c r="AU397" s="227" t="s">
        <v>89</v>
      </c>
      <c r="AV397" s="13" t="s">
        <v>89</v>
      </c>
      <c r="AW397" s="13" t="s">
        <v>34</v>
      </c>
      <c r="AX397" s="13" t="s">
        <v>80</v>
      </c>
      <c r="AY397" s="227" t="s">
        <v>151</v>
      </c>
    </row>
    <row r="398" spans="1:65" s="14" customFormat="1" ht="10.199999999999999">
      <c r="B398" s="228"/>
      <c r="C398" s="229"/>
      <c r="D398" s="213" t="s">
        <v>162</v>
      </c>
      <c r="E398" s="230" t="s">
        <v>1</v>
      </c>
      <c r="F398" s="231" t="s">
        <v>164</v>
      </c>
      <c r="G398" s="229"/>
      <c r="H398" s="232">
        <v>11.55</v>
      </c>
      <c r="I398" s="233"/>
      <c r="J398" s="229"/>
      <c r="K398" s="229"/>
      <c r="L398" s="234"/>
      <c r="M398" s="235"/>
      <c r="N398" s="236"/>
      <c r="O398" s="236"/>
      <c r="P398" s="236"/>
      <c r="Q398" s="236"/>
      <c r="R398" s="236"/>
      <c r="S398" s="236"/>
      <c r="T398" s="237"/>
      <c r="AT398" s="238" t="s">
        <v>162</v>
      </c>
      <c r="AU398" s="238" t="s">
        <v>89</v>
      </c>
      <c r="AV398" s="14" t="s">
        <v>158</v>
      </c>
      <c r="AW398" s="14" t="s">
        <v>34</v>
      </c>
      <c r="AX398" s="14" t="s">
        <v>85</v>
      </c>
      <c r="AY398" s="238" t="s">
        <v>151</v>
      </c>
    </row>
    <row r="399" spans="1:65" s="2" customFormat="1" ht="16.5" customHeight="1">
      <c r="A399" s="35"/>
      <c r="B399" s="36"/>
      <c r="C399" s="200" t="s">
        <v>455</v>
      </c>
      <c r="D399" s="200" t="s">
        <v>153</v>
      </c>
      <c r="E399" s="201" t="s">
        <v>456</v>
      </c>
      <c r="F399" s="202" t="s">
        <v>457</v>
      </c>
      <c r="G399" s="203" t="s">
        <v>458</v>
      </c>
      <c r="H399" s="204">
        <v>1</v>
      </c>
      <c r="I399" s="205"/>
      <c r="J399" s="206">
        <f>ROUND(I399*H399,2)</f>
        <v>0</v>
      </c>
      <c r="K399" s="202" t="s">
        <v>1</v>
      </c>
      <c r="L399" s="40"/>
      <c r="M399" s="207" t="s">
        <v>1</v>
      </c>
      <c r="N399" s="208" t="s">
        <v>45</v>
      </c>
      <c r="O399" s="72"/>
      <c r="P399" s="209">
        <f>O399*H399</f>
        <v>0</v>
      </c>
      <c r="Q399" s="209">
        <v>0</v>
      </c>
      <c r="R399" s="209">
        <f>Q399*H399</f>
        <v>0</v>
      </c>
      <c r="S399" s="209">
        <v>0.5</v>
      </c>
      <c r="T399" s="210">
        <f>S399*H399</f>
        <v>0.5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11" t="s">
        <v>264</v>
      </c>
      <c r="AT399" s="211" t="s">
        <v>153</v>
      </c>
      <c r="AU399" s="211" t="s">
        <v>89</v>
      </c>
      <c r="AY399" s="18" t="s">
        <v>151</v>
      </c>
      <c r="BE399" s="212">
        <f>IF(N399="základní",J399,0)</f>
        <v>0</v>
      </c>
      <c r="BF399" s="212">
        <f>IF(N399="snížená",J399,0)</f>
        <v>0</v>
      </c>
      <c r="BG399" s="212">
        <f>IF(N399="zákl. přenesená",J399,0)</f>
        <v>0</v>
      </c>
      <c r="BH399" s="212">
        <f>IF(N399="sníž. přenesená",J399,0)</f>
        <v>0</v>
      </c>
      <c r="BI399" s="212">
        <f>IF(N399="nulová",J399,0)</f>
        <v>0</v>
      </c>
      <c r="BJ399" s="18" t="s">
        <v>85</v>
      </c>
      <c r="BK399" s="212">
        <f>ROUND(I399*H399,2)</f>
        <v>0</v>
      </c>
      <c r="BL399" s="18" t="s">
        <v>264</v>
      </c>
      <c r="BM399" s="211" t="s">
        <v>459</v>
      </c>
    </row>
    <row r="400" spans="1:65" s="2" customFormat="1" ht="67.2">
      <c r="A400" s="35"/>
      <c r="B400" s="36"/>
      <c r="C400" s="37"/>
      <c r="D400" s="213" t="s">
        <v>160</v>
      </c>
      <c r="E400" s="37"/>
      <c r="F400" s="214" t="s">
        <v>460</v>
      </c>
      <c r="G400" s="37"/>
      <c r="H400" s="37"/>
      <c r="I400" s="112"/>
      <c r="J400" s="37"/>
      <c r="K400" s="37"/>
      <c r="L400" s="40"/>
      <c r="M400" s="215"/>
      <c r="N400" s="216"/>
      <c r="O400" s="72"/>
      <c r="P400" s="72"/>
      <c r="Q400" s="72"/>
      <c r="R400" s="72"/>
      <c r="S400" s="72"/>
      <c r="T400" s="73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160</v>
      </c>
      <c r="AU400" s="18" t="s">
        <v>89</v>
      </c>
    </row>
    <row r="401" spans="1:65" s="12" customFormat="1" ht="22.8" customHeight="1">
      <c r="B401" s="184"/>
      <c r="C401" s="185"/>
      <c r="D401" s="186" t="s">
        <v>79</v>
      </c>
      <c r="E401" s="198" t="s">
        <v>461</v>
      </c>
      <c r="F401" s="198" t="s">
        <v>462</v>
      </c>
      <c r="G401" s="185"/>
      <c r="H401" s="185"/>
      <c r="I401" s="188"/>
      <c r="J401" s="199">
        <f>BK401</f>
        <v>0</v>
      </c>
      <c r="K401" s="185"/>
      <c r="L401" s="190"/>
      <c r="M401" s="191"/>
      <c r="N401" s="192"/>
      <c r="O401" s="192"/>
      <c r="P401" s="193">
        <f>SUM(P402:P444)</f>
        <v>0</v>
      </c>
      <c r="Q401" s="192"/>
      <c r="R401" s="193">
        <f>SUM(R402:R444)</f>
        <v>0</v>
      </c>
      <c r="S401" s="192"/>
      <c r="T401" s="194">
        <f>SUM(T402:T444)</f>
        <v>0</v>
      </c>
      <c r="AR401" s="195" t="s">
        <v>85</v>
      </c>
      <c r="AT401" s="196" t="s">
        <v>79</v>
      </c>
      <c r="AU401" s="196" t="s">
        <v>85</v>
      </c>
      <c r="AY401" s="195" t="s">
        <v>151</v>
      </c>
      <c r="BK401" s="197">
        <f>SUM(BK402:BK444)</f>
        <v>0</v>
      </c>
    </row>
    <row r="402" spans="1:65" s="2" customFormat="1" ht="24" customHeight="1">
      <c r="A402" s="35"/>
      <c r="B402" s="36"/>
      <c r="C402" s="200" t="s">
        <v>463</v>
      </c>
      <c r="D402" s="200" t="s">
        <v>153</v>
      </c>
      <c r="E402" s="201" t="s">
        <v>464</v>
      </c>
      <c r="F402" s="202" t="s">
        <v>465</v>
      </c>
      <c r="G402" s="203" t="s">
        <v>219</v>
      </c>
      <c r="H402" s="204">
        <v>19.291</v>
      </c>
      <c r="I402" s="205"/>
      <c r="J402" s="206">
        <f>ROUND(I402*H402,2)</f>
        <v>0</v>
      </c>
      <c r="K402" s="202" t="s">
        <v>157</v>
      </c>
      <c r="L402" s="40"/>
      <c r="M402" s="207" t="s">
        <v>1</v>
      </c>
      <c r="N402" s="208" t="s">
        <v>45</v>
      </c>
      <c r="O402" s="72"/>
      <c r="P402" s="209">
        <f>O402*H402</f>
        <v>0</v>
      </c>
      <c r="Q402" s="209">
        <v>0</v>
      </c>
      <c r="R402" s="209">
        <f>Q402*H402</f>
        <v>0</v>
      </c>
      <c r="S402" s="209">
        <v>0</v>
      </c>
      <c r="T402" s="210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11" t="s">
        <v>158</v>
      </c>
      <c r="AT402" s="211" t="s">
        <v>153</v>
      </c>
      <c r="AU402" s="211" t="s">
        <v>89</v>
      </c>
      <c r="AY402" s="18" t="s">
        <v>151</v>
      </c>
      <c r="BE402" s="212">
        <f>IF(N402="základní",J402,0)</f>
        <v>0</v>
      </c>
      <c r="BF402" s="212">
        <f>IF(N402="snížená",J402,0)</f>
        <v>0</v>
      </c>
      <c r="BG402" s="212">
        <f>IF(N402="zákl. přenesená",J402,0)</f>
        <v>0</v>
      </c>
      <c r="BH402" s="212">
        <f>IF(N402="sníž. přenesená",J402,0)</f>
        <v>0</v>
      </c>
      <c r="BI402" s="212">
        <f>IF(N402="nulová",J402,0)</f>
        <v>0</v>
      </c>
      <c r="BJ402" s="18" t="s">
        <v>85</v>
      </c>
      <c r="BK402" s="212">
        <f>ROUND(I402*H402,2)</f>
        <v>0</v>
      </c>
      <c r="BL402" s="18" t="s">
        <v>158</v>
      </c>
      <c r="BM402" s="211" t="s">
        <v>466</v>
      </c>
    </row>
    <row r="403" spans="1:65" s="2" customFormat="1" ht="24" customHeight="1">
      <c r="A403" s="35"/>
      <c r="B403" s="36"/>
      <c r="C403" s="200" t="s">
        <v>467</v>
      </c>
      <c r="D403" s="200" t="s">
        <v>153</v>
      </c>
      <c r="E403" s="201" t="s">
        <v>468</v>
      </c>
      <c r="F403" s="202" t="s">
        <v>469</v>
      </c>
      <c r="G403" s="203" t="s">
        <v>219</v>
      </c>
      <c r="H403" s="204">
        <v>19.291</v>
      </c>
      <c r="I403" s="205"/>
      <c r="J403" s="206">
        <f>ROUND(I403*H403,2)</f>
        <v>0</v>
      </c>
      <c r="K403" s="202" t="s">
        <v>157</v>
      </c>
      <c r="L403" s="40"/>
      <c r="M403" s="207" t="s">
        <v>1</v>
      </c>
      <c r="N403" s="208" t="s">
        <v>45</v>
      </c>
      <c r="O403" s="72"/>
      <c r="P403" s="209">
        <f>O403*H403</f>
        <v>0</v>
      </c>
      <c r="Q403" s="209">
        <v>0</v>
      </c>
      <c r="R403" s="209">
        <f>Q403*H403</f>
        <v>0</v>
      </c>
      <c r="S403" s="209">
        <v>0</v>
      </c>
      <c r="T403" s="210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11" t="s">
        <v>158</v>
      </c>
      <c r="AT403" s="211" t="s">
        <v>153</v>
      </c>
      <c r="AU403" s="211" t="s">
        <v>89</v>
      </c>
      <c r="AY403" s="18" t="s">
        <v>151</v>
      </c>
      <c r="BE403" s="212">
        <f>IF(N403="základní",J403,0)</f>
        <v>0</v>
      </c>
      <c r="BF403" s="212">
        <f>IF(N403="snížená",J403,0)</f>
        <v>0</v>
      </c>
      <c r="BG403" s="212">
        <f>IF(N403="zákl. přenesená",J403,0)</f>
        <v>0</v>
      </c>
      <c r="BH403" s="212">
        <f>IF(N403="sníž. přenesená",J403,0)</f>
        <v>0</v>
      </c>
      <c r="BI403" s="212">
        <f>IF(N403="nulová",J403,0)</f>
        <v>0</v>
      </c>
      <c r="BJ403" s="18" t="s">
        <v>85</v>
      </c>
      <c r="BK403" s="212">
        <f>ROUND(I403*H403,2)</f>
        <v>0</v>
      </c>
      <c r="BL403" s="18" t="s">
        <v>158</v>
      </c>
      <c r="BM403" s="211" t="s">
        <v>470</v>
      </c>
    </row>
    <row r="404" spans="1:65" s="2" customFormat="1" ht="19.2">
      <c r="A404" s="35"/>
      <c r="B404" s="36"/>
      <c r="C404" s="37"/>
      <c r="D404" s="213" t="s">
        <v>160</v>
      </c>
      <c r="E404" s="37"/>
      <c r="F404" s="214" t="s">
        <v>471</v>
      </c>
      <c r="G404" s="37"/>
      <c r="H404" s="37"/>
      <c r="I404" s="112"/>
      <c r="J404" s="37"/>
      <c r="K404" s="37"/>
      <c r="L404" s="40"/>
      <c r="M404" s="215"/>
      <c r="N404" s="216"/>
      <c r="O404" s="72"/>
      <c r="P404" s="72"/>
      <c r="Q404" s="72"/>
      <c r="R404" s="72"/>
      <c r="S404" s="72"/>
      <c r="T404" s="73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160</v>
      </c>
      <c r="AU404" s="18" t="s">
        <v>89</v>
      </c>
    </row>
    <row r="405" spans="1:65" s="2" customFormat="1" ht="24" customHeight="1">
      <c r="A405" s="35"/>
      <c r="B405" s="36"/>
      <c r="C405" s="200" t="s">
        <v>472</v>
      </c>
      <c r="D405" s="200" t="s">
        <v>153</v>
      </c>
      <c r="E405" s="201" t="s">
        <v>473</v>
      </c>
      <c r="F405" s="202" t="s">
        <v>474</v>
      </c>
      <c r="G405" s="203" t="s">
        <v>219</v>
      </c>
      <c r="H405" s="204">
        <v>173.619</v>
      </c>
      <c r="I405" s="205"/>
      <c r="J405" s="206">
        <f>ROUND(I405*H405,2)</f>
        <v>0</v>
      </c>
      <c r="K405" s="202" t="s">
        <v>157</v>
      </c>
      <c r="L405" s="40"/>
      <c r="M405" s="207" t="s">
        <v>1</v>
      </c>
      <c r="N405" s="208" t="s">
        <v>45</v>
      </c>
      <c r="O405" s="72"/>
      <c r="P405" s="209">
        <f>O405*H405</f>
        <v>0</v>
      </c>
      <c r="Q405" s="209">
        <v>0</v>
      </c>
      <c r="R405" s="209">
        <f>Q405*H405</f>
        <v>0</v>
      </c>
      <c r="S405" s="209">
        <v>0</v>
      </c>
      <c r="T405" s="210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11" t="s">
        <v>158</v>
      </c>
      <c r="AT405" s="211" t="s">
        <v>153</v>
      </c>
      <c r="AU405" s="211" t="s">
        <v>89</v>
      </c>
      <c r="AY405" s="18" t="s">
        <v>151</v>
      </c>
      <c r="BE405" s="212">
        <f>IF(N405="základní",J405,0)</f>
        <v>0</v>
      </c>
      <c r="BF405" s="212">
        <f>IF(N405="snížená",J405,0)</f>
        <v>0</v>
      </c>
      <c r="BG405" s="212">
        <f>IF(N405="zákl. přenesená",J405,0)</f>
        <v>0</v>
      </c>
      <c r="BH405" s="212">
        <f>IF(N405="sníž. přenesená",J405,0)</f>
        <v>0</v>
      </c>
      <c r="BI405" s="212">
        <f>IF(N405="nulová",J405,0)</f>
        <v>0</v>
      </c>
      <c r="BJ405" s="18" t="s">
        <v>85</v>
      </c>
      <c r="BK405" s="212">
        <f>ROUND(I405*H405,2)</f>
        <v>0</v>
      </c>
      <c r="BL405" s="18" t="s">
        <v>158</v>
      </c>
      <c r="BM405" s="211" t="s">
        <v>475</v>
      </c>
    </row>
    <row r="406" spans="1:65" s="2" customFormat="1" ht="19.2">
      <c r="A406" s="35"/>
      <c r="B406" s="36"/>
      <c r="C406" s="37"/>
      <c r="D406" s="213" t="s">
        <v>160</v>
      </c>
      <c r="E406" s="37"/>
      <c r="F406" s="214" t="s">
        <v>471</v>
      </c>
      <c r="G406" s="37"/>
      <c r="H406" s="37"/>
      <c r="I406" s="112"/>
      <c r="J406" s="37"/>
      <c r="K406" s="37"/>
      <c r="L406" s="40"/>
      <c r="M406" s="215"/>
      <c r="N406" s="216"/>
      <c r="O406" s="72"/>
      <c r="P406" s="72"/>
      <c r="Q406" s="72"/>
      <c r="R406" s="72"/>
      <c r="S406" s="72"/>
      <c r="T406" s="73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160</v>
      </c>
      <c r="AU406" s="18" t="s">
        <v>89</v>
      </c>
    </row>
    <row r="407" spans="1:65" s="13" customFormat="1" ht="10.199999999999999">
      <c r="B407" s="217"/>
      <c r="C407" s="218"/>
      <c r="D407" s="213" t="s">
        <v>162</v>
      </c>
      <c r="E407" s="218"/>
      <c r="F407" s="220" t="s">
        <v>476</v>
      </c>
      <c r="G407" s="218"/>
      <c r="H407" s="221">
        <v>173.619</v>
      </c>
      <c r="I407" s="222"/>
      <c r="J407" s="218"/>
      <c r="K407" s="218"/>
      <c r="L407" s="223"/>
      <c r="M407" s="224"/>
      <c r="N407" s="225"/>
      <c r="O407" s="225"/>
      <c r="P407" s="225"/>
      <c r="Q407" s="225"/>
      <c r="R407" s="225"/>
      <c r="S407" s="225"/>
      <c r="T407" s="226"/>
      <c r="AT407" s="227" t="s">
        <v>162</v>
      </c>
      <c r="AU407" s="227" t="s">
        <v>89</v>
      </c>
      <c r="AV407" s="13" t="s">
        <v>89</v>
      </c>
      <c r="AW407" s="13" t="s">
        <v>4</v>
      </c>
      <c r="AX407" s="13" t="s">
        <v>85</v>
      </c>
      <c r="AY407" s="227" t="s">
        <v>151</v>
      </c>
    </row>
    <row r="408" spans="1:65" s="2" customFormat="1" ht="24" customHeight="1">
      <c r="A408" s="35"/>
      <c r="B408" s="36"/>
      <c r="C408" s="200" t="s">
        <v>477</v>
      </c>
      <c r="D408" s="200" t="s">
        <v>153</v>
      </c>
      <c r="E408" s="201" t="s">
        <v>478</v>
      </c>
      <c r="F408" s="202" t="s">
        <v>479</v>
      </c>
      <c r="G408" s="203" t="s">
        <v>219</v>
      </c>
      <c r="H408" s="204">
        <v>3.089</v>
      </c>
      <c r="I408" s="205"/>
      <c r="J408" s="206">
        <f>ROUND(I408*H408,2)</f>
        <v>0</v>
      </c>
      <c r="K408" s="202" t="s">
        <v>157</v>
      </c>
      <c r="L408" s="40"/>
      <c r="M408" s="207" t="s">
        <v>1</v>
      </c>
      <c r="N408" s="208" t="s">
        <v>45</v>
      </c>
      <c r="O408" s="72"/>
      <c r="P408" s="209">
        <f>O408*H408</f>
        <v>0</v>
      </c>
      <c r="Q408" s="209">
        <v>0</v>
      </c>
      <c r="R408" s="209">
        <f>Q408*H408</f>
        <v>0</v>
      </c>
      <c r="S408" s="209">
        <v>0</v>
      </c>
      <c r="T408" s="210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11" t="s">
        <v>158</v>
      </c>
      <c r="AT408" s="211" t="s">
        <v>153</v>
      </c>
      <c r="AU408" s="211" t="s">
        <v>89</v>
      </c>
      <c r="AY408" s="18" t="s">
        <v>151</v>
      </c>
      <c r="BE408" s="212">
        <f>IF(N408="základní",J408,0)</f>
        <v>0</v>
      </c>
      <c r="BF408" s="212">
        <f>IF(N408="snížená",J408,0)</f>
        <v>0</v>
      </c>
      <c r="BG408" s="212">
        <f>IF(N408="zákl. přenesená",J408,0)</f>
        <v>0</v>
      </c>
      <c r="BH408" s="212">
        <f>IF(N408="sníž. přenesená",J408,0)</f>
        <v>0</v>
      </c>
      <c r="BI408" s="212">
        <f>IF(N408="nulová",J408,0)</f>
        <v>0</v>
      </c>
      <c r="BJ408" s="18" t="s">
        <v>85</v>
      </c>
      <c r="BK408" s="212">
        <f>ROUND(I408*H408,2)</f>
        <v>0</v>
      </c>
      <c r="BL408" s="18" t="s">
        <v>158</v>
      </c>
      <c r="BM408" s="211" t="s">
        <v>480</v>
      </c>
    </row>
    <row r="409" spans="1:65" s="13" customFormat="1" ht="10.199999999999999">
      <c r="B409" s="217"/>
      <c r="C409" s="218"/>
      <c r="D409" s="213" t="s">
        <v>162</v>
      </c>
      <c r="E409" s="219" t="s">
        <v>1</v>
      </c>
      <c r="F409" s="220" t="s">
        <v>481</v>
      </c>
      <c r="G409" s="218"/>
      <c r="H409" s="221">
        <v>3.089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162</v>
      </c>
      <c r="AU409" s="227" t="s">
        <v>89</v>
      </c>
      <c r="AV409" s="13" t="s">
        <v>89</v>
      </c>
      <c r="AW409" s="13" t="s">
        <v>34</v>
      </c>
      <c r="AX409" s="13" t="s">
        <v>80</v>
      </c>
      <c r="AY409" s="227" t="s">
        <v>151</v>
      </c>
    </row>
    <row r="410" spans="1:65" s="14" customFormat="1" ht="10.199999999999999">
      <c r="B410" s="228"/>
      <c r="C410" s="229"/>
      <c r="D410" s="213" t="s">
        <v>162</v>
      </c>
      <c r="E410" s="230" t="s">
        <v>1</v>
      </c>
      <c r="F410" s="231" t="s">
        <v>164</v>
      </c>
      <c r="G410" s="229"/>
      <c r="H410" s="232">
        <v>3.089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AT410" s="238" t="s">
        <v>162</v>
      </c>
      <c r="AU410" s="238" t="s">
        <v>89</v>
      </c>
      <c r="AV410" s="14" t="s">
        <v>158</v>
      </c>
      <c r="AW410" s="14" t="s">
        <v>34</v>
      </c>
      <c r="AX410" s="14" t="s">
        <v>85</v>
      </c>
      <c r="AY410" s="238" t="s">
        <v>151</v>
      </c>
    </row>
    <row r="411" spans="1:65" s="2" customFormat="1" ht="24" customHeight="1">
      <c r="A411" s="35"/>
      <c r="B411" s="36"/>
      <c r="C411" s="200" t="s">
        <v>482</v>
      </c>
      <c r="D411" s="200" t="s">
        <v>153</v>
      </c>
      <c r="E411" s="201" t="s">
        <v>483</v>
      </c>
      <c r="F411" s="202" t="s">
        <v>484</v>
      </c>
      <c r="G411" s="203" t="s">
        <v>219</v>
      </c>
      <c r="H411" s="204">
        <v>1.0349999999999999</v>
      </c>
      <c r="I411" s="205"/>
      <c r="J411" s="206">
        <f>ROUND(I411*H411,2)</f>
        <v>0</v>
      </c>
      <c r="K411" s="202" t="s">
        <v>157</v>
      </c>
      <c r="L411" s="40"/>
      <c r="M411" s="207" t="s">
        <v>1</v>
      </c>
      <c r="N411" s="208" t="s">
        <v>45</v>
      </c>
      <c r="O411" s="72"/>
      <c r="P411" s="209">
        <f>O411*H411</f>
        <v>0</v>
      </c>
      <c r="Q411" s="209">
        <v>0</v>
      </c>
      <c r="R411" s="209">
        <f>Q411*H411</f>
        <v>0</v>
      </c>
      <c r="S411" s="209">
        <v>0</v>
      </c>
      <c r="T411" s="210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11" t="s">
        <v>158</v>
      </c>
      <c r="AT411" s="211" t="s">
        <v>153</v>
      </c>
      <c r="AU411" s="211" t="s">
        <v>89</v>
      </c>
      <c r="AY411" s="18" t="s">
        <v>151</v>
      </c>
      <c r="BE411" s="212">
        <f>IF(N411="základní",J411,0)</f>
        <v>0</v>
      </c>
      <c r="BF411" s="212">
        <f>IF(N411="snížená",J411,0)</f>
        <v>0</v>
      </c>
      <c r="BG411" s="212">
        <f>IF(N411="zákl. přenesená",J411,0)</f>
        <v>0</v>
      </c>
      <c r="BH411" s="212">
        <f>IF(N411="sníž. přenesená",J411,0)</f>
        <v>0</v>
      </c>
      <c r="BI411" s="212">
        <f>IF(N411="nulová",J411,0)</f>
        <v>0</v>
      </c>
      <c r="BJ411" s="18" t="s">
        <v>85</v>
      </c>
      <c r="BK411" s="212">
        <f>ROUND(I411*H411,2)</f>
        <v>0</v>
      </c>
      <c r="BL411" s="18" t="s">
        <v>158</v>
      </c>
      <c r="BM411" s="211" t="s">
        <v>485</v>
      </c>
    </row>
    <row r="412" spans="1:65" s="13" customFormat="1" ht="10.199999999999999">
      <c r="B412" s="217"/>
      <c r="C412" s="218"/>
      <c r="D412" s="213" t="s">
        <v>162</v>
      </c>
      <c r="E412" s="219" t="s">
        <v>1</v>
      </c>
      <c r="F412" s="220" t="s">
        <v>486</v>
      </c>
      <c r="G412" s="218"/>
      <c r="H412" s="221">
        <v>0.33</v>
      </c>
      <c r="I412" s="222"/>
      <c r="J412" s="218"/>
      <c r="K412" s="218"/>
      <c r="L412" s="223"/>
      <c r="M412" s="224"/>
      <c r="N412" s="225"/>
      <c r="O412" s="225"/>
      <c r="P412" s="225"/>
      <c r="Q412" s="225"/>
      <c r="R412" s="225"/>
      <c r="S412" s="225"/>
      <c r="T412" s="226"/>
      <c r="AT412" s="227" t="s">
        <v>162</v>
      </c>
      <c r="AU412" s="227" t="s">
        <v>89</v>
      </c>
      <c r="AV412" s="13" t="s">
        <v>89</v>
      </c>
      <c r="AW412" s="13" t="s">
        <v>34</v>
      </c>
      <c r="AX412" s="13" t="s">
        <v>80</v>
      </c>
      <c r="AY412" s="227" t="s">
        <v>151</v>
      </c>
    </row>
    <row r="413" spans="1:65" s="13" customFormat="1" ht="10.199999999999999">
      <c r="B413" s="217"/>
      <c r="C413" s="218"/>
      <c r="D413" s="213" t="s">
        <v>162</v>
      </c>
      <c r="E413" s="219" t="s">
        <v>1</v>
      </c>
      <c r="F413" s="220" t="s">
        <v>487</v>
      </c>
      <c r="G413" s="218"/>
      <c r="H413" s="221">
        <v>0.124</v>
      </c>
      <c r="I413" s="222"/>
      <c r="J413" s="218"/>
      <c r="K413" s="218"/>
      <c r="L413" s="223"/>
      <c r="M413" s="224"/>
      <c r="N413" s="225"/>
      <c r="O413" s="225"/>
      <c r="P413" s="225"/>
      <c r="Q413" s="225"/>
      <c r="R413" s="225"/>
      <c r="S413" s="225"/>
      <c r="T413" s="226"/>
      <c r="AT413" s="227" t="s">
        <v>162</v>
      </c>
      <c r="AU413" s="227" t="s">
        <v>89</v>
      </c>
      <c r="AV413" s="13" t="s">
        <v>89</v>
      </c>
      <c r="AW413" s="13" t="s">
        <v>34</v>
      </c>
      <c r="AX413" s="13" t="s">
        <v>80</v>
      </c>
      <c r="AY413" s="227" t="s">
        <v>151</v>
      </c>
    </row>
    <row r="414" spans="1:65" s="13" customFormat="1" ht="10.199999999999999">
      <c r="B414" s="217"/>
      <c r="C414" s="218"/>
      <c r="D414" s="213" t="s">
        <v>162</v>
      </c>
      <c r="E414" s="219" t="s">
        <v>1</v>
      </c>
      <c r="F414" s="220" t="s">
        <v>488</v>
      </c>
      <c r="G414" s="218"/>
      <c r="H414" s="221">
        <v>8.1000000000000003E-2</v>
      </c>
      <c r="I414" s="222"/>
      <c r="J414" s="218"/>
      <c r="K414" s="218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162</v>
      </c>
      <c r="AU414" s="227" t="s">
        <v>89</v>
      </c>
      <c r="AV414" s="13" t="s">
        <v>89</v>
      </c>
      <c r="AW414" s="13" t="s">
        <v>34</v>
      </c>
      <c r="AX414" s="13" t="s">
        <v>80</v>
      </c>
      <c r="AY414" s="227" t="s">
        <v>151</v>
      </c>
    </row>
    <row r="415" spans="1:65" s="13" customFormat="1" ht="10.199999999999999">
      <c r="B415" s="217"/>
      <c r="C415" s="218"/>
      <c r="D415" s="213" t="s">
        <v>162</v>
      </c>
      <c r="E415" s="219" t="s">
        <v>1</v>
      </c>
      <c r="F415" s="220" t="s">
        <v>489</v>
      </c>
      <c r="G415" s="218"/>
      <c r="H415" s="221">
        <v>0.5</v>
      </c>
      <c r="I415" s="222"/>
      <c r="J415" s="218"/>
      <c r="K415" s="218"/>
      <c r="L415" s="223"/>
      <c r="M415" s="224"/>
      <c r="N415" s="225"/>
      <c r="O415" s="225"/>
      <c r="P415" s="225"/>
      <c r="Q415" s="225"/>
      <c r="R415" s="225"/>
      <c r="S415" s="225"/>
      <c r="T415" s="226"/>
      <c r="AT415" s="227" t="s">
        <v>162</v>
      </c>
      <c r="AU415" s="227" t="s">
        <v>89</v>
      </c>
      <c r="AV415" s="13" t="s">
        <v>89</v>
      </c>
      <c r="AW415" s="13" t="s">
        <v>34</v>
      </c>
      <c r="AX415" s="13" t="s">
        <v>80</v>
      </c>
      <c r="AY415" s="227" t="s">
        <v>151</v>
      </c>
    </row>
    <row r="416" spans="1:65" s="14" customFormat="1" ht="10.199999999999999">
      <c r="B416" s="228"/>
      <c r="C416" s="229"/>
      <c r="D416" s="213" t="s">
        <v>162</v>
      </c>
      <c r="E416" s="230" t="s">
        <v>1</v>
      </c>
      <c r="F416" s="231" t="s">
        <v>164</v>
      </c>
      <c r="G416" s="229"/>
      <c r="H416" s="232">
        <v>1.0350000000000001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AT416" s="238" t="s">
        <v>162</v>
      </c>
      <c r="AU416" s="238" t="s">
        <v>89</v>
      </c>
      <c r="AV416" s="14" t="s">
        <v>158</v>
      </c>
      <c r="AW416" s="14" t="s">
        <v>34</v>
      </c>
      <c r="AX416" s="14" t="s">
        <v>85</v>
      </c>
      <c r="AY416" s="238" t="s">
        <v>151</v>
      </c>
    </row>
    <row r="417" spans="1:65" s="2" customFormat="1" ht="48" customHeight="1">
      <c r="A417" s="35"/>
      <c r="B417" s="36"/>
      <c r="C417" s="200" t="s">
        <v>490</v>
      </c>
      <c r="D417" s="200" t="s">
        <v>153</v>
      </c>
      <c r="E417" s="201" t="s">
        <v>491</v>
      </c>
      <c r="F417" s="202" t="s">
        <v>492</v>
      </c>
      <c r="G417" s="203" t="s">
        <v>219</v>
      </c>
      <c r="H417" s="204">
        <v>9.7850000000000001</v>
      </c>
      <c r="I417" s="205"/>
      <c r="J417" s="206">
        <f>ROUND(I417*H417,2)</f>
        <v>0</v>
      </c>
      <c r="K417" s="202" t="s">
        <v>157</v>
      </c>
      <c r="L417" s="40"/>
      <c r="M417" s="207" t="s">
        <v>1</v>
      </c>
      <c r="N417" s="208" t="s">
        <v>45</v>
      </c>
      <c r="O417" s="72"/>
      <c r="P417" s="209">
        <f>O417*H417</f>
        <v>0</v>
      </c>
      <c r="Q417" s="209">
        <v>0</v>
      </c>
      <c r="R417" s="209">
        <f>Q417*H417</f>
        <v>0</v>
      </c>
      <c r="S417" s="209">
        <v>0</v>
      </c>
      <c r="T417" s="210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11" t="s">
        <v>158</v>
      </c>
      <c r="AT417" s="211" t="s">
        <v>153</v>
      </c>
      <c r="AU417" s="211" t="s">
        <v>89</v>
      </c>
      <c r="AY417" s="18" t="s">
        <v>151</v>
      </c>
      <c r="BE417" s="212">
        <f>IF(N417="základní",J417,0)</f>
        <v>0</v>
      </c>
      <c r="BF417" s="212">
        <f>IF(N417="snížená",J417,0)</f>
        <v>0</v>
      </c>
      <c r="BG417" s="212">
        <f>IF(N417="zákl. přenesená",J417,0)</f>
        <v>0</v>
      </c>
      <c r="BH417" s="212">
        <f>IF(N417="sníž. přenesená",J417,0)</f>
        <v>0</v>
      </c>
      <c r="BI417" s="212">
        <f>IF(N417="nulová",J417,0)</f>
        <v>0</v>
      </c>
      <c r="BJ417" s="18" t="s">
        <v>85</v>
      </c>
      <c r="BK417" s="212">
        <f>ROUND(I417*H417,2)</f>
        <v>0</v>
      </c>
      <c r="BL417" s="18" t="s">
        <v>158</v>
      </c>
      <c r="BM417" s="211" t="s">
        <v>493</v>
      </c>
    </row>
    <row r="418" spans="1:65" s="13" customFormat="1" ht="10.199999999999999">
      <c r="B418" s="217"/>
      <c r="C418" s="218"/>
      <c r="D418" s="213" t="s">
        <v>162</v>
      </c>
      <c r="E418" s="219" t="s">
        <v>1</v>
      </c>
      <c r="F418" s="220" t="s">
        <v>494</v>
      </c>
      <c r="G418" s="218"/>
      <c r="H418" s="221">
        <v>0.376</v>
      </c>
      <c r="I418" s="222"/>
      <c r="J418" s="218"/>
      <c r="K418" s="218"/>
      <c r="L418" s="223"/>
      <c r="M418" s="224"/>
      <c r="N418" s="225"/>
      <c r="O418" s="225"/>
      <c r="P418" s="225"/>
      <c r="Q418" s="225"/>
      <c r="R418" s="225"/>
      <c r="S418" s="225"/>
      <c r="T418" s="226"/>
      <c r="AT418" s="227" t="s">
        <v>162</v>
      </c>
      <c r="AU418" s="227" t="s">
        <v>89</v>
      </c>
      <c r="AV418" s="13" t="s">
        <v>89</v>
      </c>
      <c r="AW418" s="13" t="s">
        <v>34</v>
      </c>
      <c r="AX418" s="13" t="s">
        <v>80</v>
      </c>
      <c r="AY418" s="227" t="s">
        <v>151</v>
      </c>
    </row>
    <row r="419" spans="1:65" s="13" customFormat="1" ht="10.199999999999999">
      <c r="B419" s="217"/>
      <c r="C419" s="218"/>
      <c r="D419" s="213" t="s">
        <v>162</v>
      </c>
      <c r="E419" s="219" t="s">
        <v>1</v>
      </c>
      <c r="F419" s="220" t="s">
        <v>495</v>
      </c>
      <c r="G419" s="218"/>
      <c r="H419" s="221">
        <v>0.253</v>
      </c>
      <c r="I419" s="222"/>
      <c r="J419" s="218"/>
      <c r="K419" s="218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162</v>
      </c>
      <c r="AU419" s="227" t="s">
        <v>89</v>
      </c>
      <c r="AV419" s="13" t="s">
        <v>89</v>
      </c>
      <c r="AW419" s="13" t="s">
        <v>34</v>
      </c>
      <c r="AX419" s="13" t="s">
        <v>80</v>
      </c>
      <c r="AY419" s="227" t="s">
        <v>151</v>
      </c>
    </row>
    <row r="420" spans="1:65" s="13" customFormat="1" ht="10.199999999999999">
      <c r="B420" s="217"/>
      <c r="C420" s="218"/>
      <c r="D420" s="213" t="s">
        <v>162</v>
      </c>
      <c r="E420" s="219" t="s">
        <v>1</v>
      </c>
      <c r="F420" s="220" t="s">
        <v>496</v>
      </c>
      <c r="G420" s="218"/>
      <c r="H420" s="221">
        <v>3.1320000000000001</v>
      </c>
      <c r="I420" s="222"/>
      <c r="J420" s="218"/>
      <c r="K420" s="218"/>
      <c r="L420" s="223"/>
      <c r="M420" s="224"/>
      <c r="N420" s="225"/>
      <c r="O420" s="225"/>
      <c r="P420" s="225"/>
      <c r="Q420" s="225"/>
      <c r="R420" s="225"/>
      <c r="S420" s="225"/>
      <c r="T420" s="226"/>
      <c r="AT420" s="227" t="s">
        <v>162</v>
      </c>
      <c r="AU420" s="227" t="s">
        <v>89</v>
      </c>
      <c r="AV420" s="13" t="s">
        <v>89</v>
      </c>
      <c r="AW420" s="13" t="s">
        <v>34</v>
      </c>
      <c r="AX420" s="13" t="s">
        <v>80</v>
      </c>
      <c r="AY420" s="227" t="s">
        <v>151</v>
      </c>
    </row>
    <row r="421" spans="1:65" s="13" customFormat="1" ht="10.199999999999999">
      <c r="B421" s="217"/>
      <c r="C421" s="218"/>
      <c r="D421" s="213" t="s">
        <v>162</v>
      </c>
      <c r="E421" s="219" t="s">
        <v>1</v>
      </c>
      <c r="F421" s="220" t="s">
        <v>497</v>
      </c>
      <c r="G421" s="218"/>
      <c r="H421" s="221">
        <v>6.024</v>
      </c>
      <c r="I421" s="222"/>
      <c r="J421" s="218"/>
      <c r="K421" s="218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162</v>
      </c>
      <c r="AU421" s="227" t="s">
        <v>89</v>
      </c>
      <c r="AV421" s="13" t="s">
        <v>89</v>
      </c>
      <c r="AW421" s="13" t="s">
        <v>34</v>
      </c>
      <c r="AX421" s="13" t="s">
        <v>80</v>
      </c>
      <c r="AY421" s="227" t="s">
        <v>151</v>
      </c>
    </row>
    <row r="422" spans="1:65" s="14" customFormat="1" ht="10.199999999999999">
      <c r="B422" s="228"/>
      <c r="C422" s="229"/>
      <c r="D422" s="213" t="s">
        <v>162</v>
      </c>
      <c r="E422" s="230" t="s">
        <v>1</v>
      </c>
      <c r="F422" s="231" t="s">
        <v>164</v>
      </c>
      <c r="G422" s="229"/>
      <c r="H422" s="232">
        <v>9.7850000000000001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162</v>
      </c>
      <c r="AU422" s="238" t="s">
        <v>89</v>
      </c>
      <c r="AV422" s="14" t="s">
        <v>158</v>
      </c>
      <c r="AW422" s="14" t="s">
        <v>34</v>
      </c>
      <c r="AX422" s="14" t="s">
        <v>85</v>
      </c>
      <c r="AY422" s="238" t="s">
        <v>151</v>
      </c>
    </row>
    <row r="423" spans="1:65" s="2" customFormat="1" ht="36" customHeight="1">
      <c r="A423" s="35"/>
      <c r="B423" s="36"/>
      <c r="C423" s="200" t="s">
        <v>498</v>
      </c>
      <c r="D423" s="200" t="s">
        <v>153</v>
      </c>
      <c r="E423" s="201" t="s">
        <v>499</v>
      </c>
      <c r="F423" s="202" t="s">
        <v>500</v>
      </c>
      <c r="G423" s="203" t="s">
        <v>219</v>
      </c>
      <c r="H423" s="204">
        <v>0.223</v>
      </c>
      <c r="I423" s="205"/>
      <c r="J423" s="206">
        <f>ROUND(I423*H423,2)</f>
        <v>0</v>
      </c>
      <c r="K423" s="202" t="s">
        <v>157</v>
      </c>
      <c r="L423" s="40"/>
      <c r="M423" s="207" t="s">
        <v>1</v>
      </c>
      <c r="N423" s="208" t="s">
        <v>45</v>
      </c>
      <c r="O423" s="72"/>
      <c r="P423" s="209">
        <f>O423*H423</f>
        <v>0</v>
      </c>
      <c r="Q423" s="209">
        <v>0</v>
      </c>
      <c r="R423" s="209">
        <f>Q423*H423</f>
        <v>0</v>
      </c>
      <c r="S423" s="209">
        <v>0</v>
      </c>
      <c r="T423" s="210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11" t="s">
        <v>158</v>
      </c>
      <c r="AT423" s="211" t="s">
        <v>153</v>
      </c>
      <c r="AU423" s="211" t="s">
        <v>89</v>
      </c>
      <c r="AY423" s="18" t="s">
        <v>151</v>
      </c>
      <c r="BE423" s="212">
        <f>IF(N423="základní",J423,0)</f>
        <v>0</v>
      </c>
      <c r="BF423" s="212">
        <f>IF(N423="snížená",J423,0)</f>
        <v>0</v>
      </c>
      <c r="BG423" s="212">
        <f>IF(N423="zákl. přenesená",J423,0)</f>
        <v>0</v>
      </c>
      <c r="BH423" s="212">
        <f>IF(N423="sníž. přenesená",J423,0)</f>
        <v>0</v>
      </c>
      <c r="BI423" s="212">
        <f>IF(N423="nulová",J423,0)</f>
        <v>0</v>
      </c>
      <c r="BJ423" s="18" t="s">
        <v>85</v>
      </c>
      <c r="BK423" s="212">
        <f>ROUND(I423*H423,2)</f>
        <v>0</v>
      </c>
      <c r="BL423" s="18" t="s">
        <v>158</v>
      </c>
      <c r="BM423" s="211" t="s">
        <v>501</v>
      </c>
    </row>
    <row r="424" spans="1:65" s="13" customFormat="1" ht="10.199999999999999">
      <c r="B424" s="217"/>
      <c r="C424" s="218"/>
      <c r="D424" s="213" t="s">
        <v>162</v>
      </c>
      <c r="E424" s="219" t="s">
        <v>1</v>
      </c>
      <c r="F424" s="220" t="s">
        <v>502</v>
      </c>
      <c r="G424" s="218"/>
      <c r="H424" s="221">
        <v>8.3000000000000004E-2</v>
      </c>
      <c r="I424" s="222"/>
      <c r="J424" s="218"/>
      <c r="K424" s="218"/>
      <c r="L424" s="223"/>
      <c r="M424" s="224"/>
      <c r="N424" s="225"/>
      <c r="O424" s="225"/>
      <c r="P424" s="225"/>
      <c r="Q424" s="225"/>
      <c r="R424" s="225"/>
      <c r="S424" s="225"/>
      <c r="T424" s="226"/>
      <c r="AT424" s="227" t="s">
        <v>162</v>
      </c>
      <c r="AU424" s="227" t="s">
        <v>89</v>
      </c>
      <c r="AV424" s="13" t="s">
        <v>89</v>
      </c>
      <c r="AW424" s="13" t="s">
        <v>34</v>
      </c>
      <c r="AX424" s="13" t="s">
        <v>80</v>
      </c>
      <c r="AY424" s="227" t="s">
        <v>151</v>
      </c>
    </row>
    <row r="425" spans="1:65" s="13" customFormat="1" ht="10.199999999999999">
      <c r="B425" s="217"/>
      <c r="C425" s="218"/>
      <c r="D425" s="213" t="s">
        <v>162</v>
      </c>
      <c r="E425" s="219" t="s">
        <v>1</v>
      </c>
      <c r="F425" s="220" t="s">
        <v>503</v>
      </c>
      <c r="G425" s="218"/>
      <c r="H425" s="221">
        <v>0.126</v>
      </c>
      <c r="I425" s="222"/>
      <c r="J425" s="218"/>
      <c r="K425" s="218"/>
      <c r="L425" s="223"/>
      <c r="M425" s="224"/>
      <c r="N425" s="225"/>
      <c r="O425" s="225"/>
      <c r="P425" s="225"/>
      <c r="Q425" s="225"/>
      <c r="R425" s="225"/>
      <c r="S425" s="225"/>
      <c r="T425" s="226"/>
      <c r="AT425" s="227" t="s">
        <v>162</v>
      </c>
      <c r="AU425" s="227" t="s">
        <v>89</v>
      </c>
      <c r="AV425" s="13" t="s">
        <v>89</v>
      </c>
      <c r="AW425" s="13" t="s">
        <v>34</v>
      </c>
      <c r="AX425" s="13" t="s">
        <v>80</v>
      </c>
      <c r="AY425" s="227" t="s">
        <v>151</v>
      </c>
    </row>
    <row r="426" spans="1:65" s="13" customFormat="1" ht="10.199999999999999">
      <c r="B426" s="217"/>
      <c r="C426" s="218"/>
      <c r="D426" s="213" t="s">
        <v>162</v>
      </c>
      <c r="E426" s="219" t="s">
        <v>1</v>
      </c>
      <c r="F426" s="220" t="s">
        <v>504</v>
      </c>
      <c r="G426" s="218"/>
      <c r="H426" s="221">
        <v>1.4E-2</v>
      </c>
      <c r="I426" s="222"/>
      <c r="J426" s="218"/>
      <c r="K426" s="218"/>
      <c r="L426" s="223"/>
      <c r="M426" s="224"/>
      <c r="N426" s="225"/>
      <c r="O426" s="225"/>
      <c r="P426" s="225"/>
      <c r="Q426" s="225"/>
      <c r="R426" s="225"/>
      <c r="S426" s="225"/>
      <c r="T426" s="226"/>
      <c r="AT426" s="227" t="s">
        <v>162</v>
      </c>
      <c r="AU426" s="227" t="s">
        <v>89</v>
      </c>
      <c r="AV426" s="13" t="s">
        <v>89</v>
      </c>
      <c r="AW426" s="13" t="s">
        <v>34</v>
      </c>
      <c r="AX426" s="13" t="s">
        <v>80</v>
      </c>
      <c r="AY426" s="227" t="s">
        <v>151</v>
      </c>
    </row>
    <row r="427" spans="1:65" s="14" customFormat="1" ht="10.199999999999999">
      <c r="B427" s="228"/>
      <c r="C427" s="229"/>
      <c r="D427" s="213" t="s">
        <v>162</v>
      </c>
      <c r="E427" s="230" t="s">
        <v>1</v>
      </c>
      <c r="F427" s="231" t="s">
        <v>164</v>
      </c>
      <c r="G427" s="229"/>
      <c r="H427" s="232">
        <v>0.22300000000000003</v>
      </c>
      <c r="I427" s="233"/>
      <c r="J427" s="229"/>
      <c r="K427" s="229"/>
      <c r="L427" s="234"/>
      <c r="M427" s="235"/>
      <c r="N427" s="236"/>
      <c r="O427" s="236"/>
      <c r="P427" s="236"/>
      <c r="Q427" s="236"/>
      <c r="R427" s="236"/>
      <c r="S427" s="236"/>
      <c r="T427" s="237"/>
      <c r="AT427" s="238" t="s">
        <v>162</v>
      </c>
      <c r="AU427" s="238" t="s">
        <v>89</v>
      </c>
      <c r="AV427" s="14" t="s">
        <v>158</v>
      </c>
      <c r="AW427" s="14" t="s">
        <v>34</v>
      </c>
      <c r="AX427" s="14" t="s">
        <v>85</v>
      </c>
      <c r="AY427" s="238" t="s">
        <v>151</v>
      </c>
    </row>
    <row r="428" spans="1:65" s="2" customFormat="1" ht="24" customHeight="1">
      <c r="A428" s="35"/>
      <c r="B428" s="36"/>
      <c r="C428" s="200" t="s">
        <v>505</v>
      </c>
      <c r="D428" s="200" t="s">
        <v>153</v>
      </c>
      <c r="E428" s="201" t="s">
        <v>506</v>
      </c>
      <c r="F428" s="202" t="s">
        <v>507</v>
      </c>
      <c r="G428" s="203" t="s">
        <v>219</v>
      </c>
      <c r="H428" s="204">
        <v>5.1589999999999998</v>
      </c>
      <c r="I428" s="205"/>
      <c r="J428" s="206">
        <f>ROUND(I428*H428,2)</f>
        <v>0</v>
      </c>
      <c r="K428" s="202" t="s">
        <v>157</v>
      </c>
      <c r="L428" s="40"/>
      <c r="M428" s="207" t="s">
        <v>1</v>
      </c>
      <c r="N428" s="208" t="s">
        <v>45</v>
      </c>
      <c r="O428" s="72"/>
      <c r="P428" s="209">
        <f>O428*H428</f>
        <v>0</v>
      </c>
      <c r="Q428" s="209">
        <v>0</v>
      </c>
      <c r="R428" s="209">
        <f>Q428*H428</f>
        <v>0</v>
      </c>
      <c r="S428" s="209">
        <v>0</v>
      </c>
      <c r="T428" s="210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11" t="s">
        <v>158</v>
      </c>
      <c r="AT428" s="211" t="s">
        <v>153</v>
      </c>
      <c r="AU428" s="211" t="s">
        <v>89</v>
      </c>
      <c r="AY428" s="18" t="s">
        <v>151</v>
      </c>
      <c r="BE428" s="212">
        <f>IF(N428="základní",J428,0)</f>
        <v>0</v>
      </c>
      <c r="BF428" s="212">
        <f>IF(N428="snížená",J428,0)</f>
        <v>0</v>
      </c>
      <c r="BG428" s="212">
        <f>IF(N428="zákl. přenesená",J428,0)</f>
        <v>0</v>
      </c>
      <c r="BH428" s="212">
        <f>IF(N428="sníž. přenesená",J428,0)</f>
        <v>0</v>
      </c>
      <c r="BI428" s="212">
        <f>IF(N428="nulová",J428,0)</f>
        <v>0</v>
      </c>
      <c r="BJ428" s="18" t="s">
        <v>85</v>
      </c>
      <c r="BK428" s="212">
        <f>ROUND(I428*H428,2)</f>
        <v>0</v>
      </c>
      <c r="BL428" s="18" t="s">
        <v>158</v>
      </c>
      <c r="BM428" s="211" t="s">
        <v>508</v>
      </c>
    </row>
    <row r="429" spans="1:65" s="13" customFormat="1" ht="10.199999999999999">
      <c r="B429" s="217"/>
      <c r="C429" s="218"/>
      <c r="D429" s="213" t="s">
        <v>162</v>
      </c>
      <c r="E429" s="219" t="s">
        <v>1</v>
      </c>
      <c r="F429" s="220" t="s">
        <v>509</v>
      </c>
      <c r="G429" s="218"/>
      <c r="H429" s="221">
        <v>0.50600000000000001</v>
      </c>
      <c r="I429" s="222"/>
      <c r="J429" s="218"/>
      <c r="K429" s="218"/>
      <c r="L429" s="223"/>
      <c r="M429" s="224"/>
      <c r="N429" s="225"/>
      <c r="O429" s="225"/>
      <c r="P429" s="225"/>
      <c r="Q429" s="225"/>
      <c r="R429" s="225"/>
      <c r="S429" s="225"/>
      <c r="T429" s="226"/>
      <c r="AT429" s="227" t="s">
        <v>162</v>
      </c>
      <c r="AU429" s="227" t="s">
        <v>89</v>
      </c>
      <c r="AV429" s="13" t="s">
        <v>89</v>
      </c>
      <c r="AW429" s="13" t="s">
        <v>34</v>
      </c>
      <c r="AX429" s="13" t="s">
        <v>80</v>
      </c>
      <c r="AY429" s="227" t="s">
        <v>151</v>
      </c>
    </row>
    <row r="430" spans="1:65" s="13" customFormat="1" ht="10.199999999999999">
      <c r="B430" s="217"/>
      <c r="C430" s="218"/>
      <c r="D430" s="213" t="s">
        <v>162</v>
      </c>
      <c r="E430" s="219" t="s">
        <v>1</v>
      </c>
      <c r="F430" s="220" t="s">
        <v>510</v>
      </c>
      <c r="G430" s="218"/>
      <c r="H430" s="221">
        <v>0.09</v>
      </c>
      <c r="I430" s="222"/>
      <c r="J430" s="218"/>
      <c r="K430" s="218"/>
      <c r="L430" s="223"/>
      <c r="M430" s="224"/>
      <c r="N430" s="225"/>
      <c r="O430" s="225"/>
      <c r="P430" s="225"/>
      <c r="Q430" s="225"/>
      <c r="R430" s="225"/>
      <c r="S430" s="225"/>
      <c r="T430" s="226"/>
      <c r="AT430" s="227" t="s">
        <v>162</v>
      </c>
      <c r="AU430" s="227" t="s">
        <v>89</v>
      </c>
      <c r="AV430" s="13" t="s">
        <v>89</v>
      </c>
      <c r="AW430" s="13" t="s">
        <v>34</v>
      </c>
      <c r="AX430" s="13" t="s">
        <v>80</v>
      </c>
      <c r="AY430" s="227" t="s">
        <v>151</v>
      </c>
    </row>
    <row r="431" spans="1:65" s="13" customFormat="1" ht="10.199999999999999">
      <c r="B431" s="217"/>
      <c r="C431" s="218"/>
      <c r="D431" s="213" t="s">
        <v>162</v>
      </c>
      <c r="E431" s="219" t="s">
        <v>1</v>
      </c>
      <c r="F431" s="220" t="s">
        <v>511</v>
      </c>
      <c r="G431" s="218"/>
      <c r="H431" s="221">
        <v>0.40699999999999997</v>
      </c>
      <c r="I431" s="222"/>
      <c r="J431" s="218"/>
      <c r="K431" s="218"/>
      <c r="L431" s="223"/>
      <c r="M431" s="224"/>
      <c r="N431" s="225"/>
      <c r="O431" s="225"/>
      <c r="P431" s="225"/>
      <c r="Q431" s="225"/>
      <c r="R431" s="225"/>
      <c r="S431" s="225"/>
      <c r="T431" s="226"/>
      <c r="AT431" s="227" t="s">
        <v>162</v>
      </c>
      <c r="AU431" s="227" t="s">
        <v>89</v>
      </c>
      <c r="AV431" s="13" t="s">
        <v>89</v>
      </c>
      <c r="AW431" s="13" t="s">
        <v>34</v>
      </c>
      <c r="AX431" s="13" t="s">
        <v>80</v>
      </c>
      <c r="AY431" s="227" t="s">
        <v>151</v>
      </c>
    </row>
    <row r="432" spans="1:65" s="13" customFormat="1" ht="10.199999999999999">
      <c r="B432" s="217"/>
      <c r="C432" s="218"/>
      <c r="D432" s="213" t="s">
        <v>162</v>
      </c>
      <c r="E432" s="219" t="s">
        <v>1</v>
      </c>
      <c r="F432" s="220" t="s">
        <v>512</v>
      </c>
      <c r="G432" s="218"/>
      <c r="H432" s="221">
        <v>2.7E-2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162</v>
      </c>
      <c r="AU432" s="227" t="s">
        <v>89</v>
      </c>
      <c r="AV432" s="13" t="s">
        <v>89</v>
      </c>
      <c r="AW432" s="13" t="s">
        <v>34</v>
      </c>
      <c r="AX432" s="13" t="s">
        <v>80</v>
      </c>
      <c r="AY432" s="227" t="s">
        <v>151</v>
      </c>
    </row>
    <row r="433" spans="1:65" s="13" customFormat="1" ht="10.199999999999999">
      <c r="B433" s="217"/>
      <c r="C433" s="218"/>
      <c r="D433" s="213" t="s">
        <v>162</v>
      </c>
      <c r="E433" s="219" t="s">
        <v>1</v>
      </c>
      <c r="F433" s="220" t="s">
        <v>513</v>
      </c>
      <c r="G433" s="218"/>
      <c r="H433" s="221">
        <v>0.104</v>
      </c>
      <c r="I433" s="222"/>
      <c r="J433" s="218"/>
      <c r="K433" s="218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162</v>
      </c>
      <c r="AU433" s="227" t="s">
        <v>89</v>
      </c>
      <c r="AV433" s="13" t="s">
        <v>89</v>
      </c>
      <c r="AW433" s="13" t="s">
        <v>34</v>
      </c>
      <c r="AX433" s="13" t="s">
        <v>80</v>
      </c>
      <c r="AY433" s="227" t="s">
        <v>151</v>
      </c>
    </row>
    <row r="434" spans="1:65" s="13" customFormat="1" ht="10.199999999999999">
      <c r="B434" s="217"/>
      <c r="C434" s="218"/>
      <c r="D434" s="213" t="s">
        <v>162</v>
      </c>
      <c r="E434" s="219" t="s">
        <v>1</v>
      </c>
      <c r="F434" s="220" t="s">
        <v>514</v>
      </c>
      <c r="G434" s="218"/>
      <c r="H434" s="221">
        <v>0.69299999999999995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162</v>
      </c>
      <c r="AU434" s="227" t="s">
        <v>89</v>
      </c>
      <c r="AV434" s="13" t="s">
        <v>89</v>
      </c>
      <c r="AW434" s="13" t="s">
        <v>34</v>
      </c>
      <c r="AX434" s="13" t="s">
        <v>80</v>
      </c>
      <c r="AY434" s="227" t="s">
        <v>151</v>
      </c>
    </row>
    <row r="435" spans="1:65" s="13" customFormat="1" ht="10.199999999999999">
      <c r="B435" s="217"/>
      <c r="C435" s="218"/>
      <c r="D435" s="213" t="s">
        <v>162</v>
      </c>
      <c r="E435" s="219" t="s">
        <v>1</v>
      </c>
      <c r="F435" s="220" t="s">
        <v>512</v>
      </c>
      <c r="G435" s="218"/>
      <c r="H435" s="221">
        <v>2.7E-2</v>
      </c>
      <c r="I435" s="222"/>
      <c r="J435" s="218"/>
      <c r="K435" s="218"/>
      <c r="L435" s="223"/>
      <c r="M435" s="224"/>
      <c r="N435" s="225"/>
      <c r="O435" s="225"/>
      <c r="P435" s="225"/>
      <c r="Q435" s="225"/>
      <c r="R435" s="225"/>
      <c r="S435" s="225"/>
      <c r="T435" s="226"/>
      <c r="AT435" s="227" t="s">
        <v>162</v>
      </c>
      <c r="AU435" s="227" t="s">
        <v>89</v>
      </c>
      <c r="AV435" s="13" t="s">
        <v>89</v>
      </c>
      <c r="AW435" s="13" t="s">
        <v>34</v>
      </c>
      <c r="AX435" s="13" t="s">
        <v>80</v>
      </c>
      <c r="AY435" s="227" t="s">
        <v>151</v>
      </c>
    </row>
    <row r="436" spans="1:65" s="13" customFormat="1" ht="10.199999999999999">
      <c r="B436" s="217"/>
      <c r="C436" s="218"/>
      <c r="D436" s="213" t="s">
        <v>162</v>
      </c>
      <c r="E436" s="219" t="s">
        <v>1</v>
      </c>
      <c r="F436" s="220" t="s">
        <v>515</v>
      </c>
      <c r="G436" s="218"/>
      <c r="H436" s="221">
        <v>0.81299999999999994</v>
      </c>
      <c r="I436" s="222"/>
      <c r="J436" s="218"/>
      <c r="K436" s="218"/>
      <c r="L436" s="223"/>
      <c r="M436" s="224"/>
      <c r="N436" s="225"/>
      <c r="O436" s="225"/>
      <c r="P436" s="225"/>
      <c r="Q436" s="225"/>
      <c r="R436" s="225"/>
      <c r="S436" s="225"/>
      <c r="T436" s="226"/>
      <c r="AT436" s="227" t="s">
        <v>162</v>
      </c>
      <c r="AU436" s="227" t="s">
        <v>89</v>
      </c>
      <c r="AV436" s="13" t="s">
        <v>89</v>
      </c>
      <c r="AW436" s="13" t="s">
        <v>34</v>
      </c>
      <c r="AX436" s="13" t="s">
        <v>80</v>
      </c>
      <c r="AY436" s="227" t="s">
        <v>151</v>
      </c>
    </row>
    <row r="437" spans="1:65" s="13" customFormat="1" ht="10.199999999999999">
      <c r="B437" s="217"/>
      <c r="C437" s="218"/>
      <c r="D437" s="213" t="s">
        <v>162</v>
      </c>
      <c r="E437" s="219" t="s">
        <v>1</v>
      </c>
      <c r="F437" s="220" t="s">
        <v>516</v>
      </c>
      <c r="G437" s="218"/>
      <c r="H437" s="221">
        <v>1.2370000000000001</v>
      </c>
      <c r="I437" s="222"/>
      <c r="J437" s="218"/>
      <c r="K437" s="218"/>
      <c r="L437" s="223"/>
      <c r="M437" s="224"/>
      <c r="N437" s="225"/>
      <c r="O437" s="225"/>
      <c r="P437" s="225"/>
      <c r="Q437" s="225"/>
      <c r="R437" s="225"/>
      <c r="S437" s="225"/>
      <c r="T437" s="226"/>
      <c r="AT437" s="227" t="s">
        <v>162</v>
      </c>
      <c r="AU437" s="227" t="s">
        <v>89</v>
      </c>
      <c r="AV437" s="13" t="s">
        <v>89</v>
      </c>
      <c r="AW437" s="13" t="s">
        <v>34</v>
      </c>
      <c r="AX437" s="13" t="s">
        <v>80</v>
      </c>
      <c r="AY437" s="227" t="s">
        <v>151</v>
      </c>
    </row>
    <row r="438" spans="1:65" s="13" customFormat="1" ht="10.199999999999999">
      <c r="B438" s="217"/>
      <c r="C438" s="218"/>
      <c r="D438" s="213" t="s">
        <v>162</v>
      </c>
      <c r="E438" s="219" t="s">
        <v>1</v>
      </c>
      <c r="F438" s="220" t="s">
        <v>517</v>
      </c>
      <c r="G438" s="218"/>
      <c r="H438" s="221">
        <v>0.22700000000000001</v>
      </c>
      <c r="I438" s="222"/>
      <c r="J438" s="218"/>
      <c r="K438" s="218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162</v>
      </c>
      <c r="AU438" s="227" t="s">
        <v>89</v>
      </c>
      <c r="AV438" s="13" t="s">
        <v>89</v>
      </c>
      <c r="AW438" s="13" t="s">
        <v>34</v>
      </c>
      <c r="AX438" s="13" t="s">
        <v>80</v>
      </c>
      <c r="AY438" s="227" t="s">
        <v>151</v>
      </c>
    </row>
    <row r="439" spans="1:65" s="13" customFormat="1" ht="10.199999999999999">
      <c r="B439" s="217"/>
      <c r="C439" s="218"/>
      <c r="D439" s="213" t="s">
        <v>162</v>
      </c>
      <c r="E439" s="219" t="s">
        <v>1</v>
      </c>
      <c r="F439" s="220" t="s">
        <v>518</v>
      </c>
      <c r="G439" s="218"/>
      <c r="H439" s="221">
        <v>2.8000000000000001E-2</v>
      </c>
      <c r="I439" s="222"/>
      <c r="J439" s="218"/>
      <c r="K439" s="218"/>
      <c r="L439" s="223"/>
      <c r="M439" s="224"/>
      <c r="N439" s="225"/>
      <c r="O439" s="225"/>
      <c r="P439" s="225"/>
      <c r="Q439" s="225"/>
      <c r="R439" s="225"/>
      <c r="S439" s="225"/>
      <c r="T439" s="226"/>
      <c r="AT439" s="227" t="s">
        <v>162</v>
      </c>
      <c r="AU439" s="227" t="s">
        <v>89</v>
      </c>
      <c r="AV439" s="13" t="s">
        <v>89</v>
      </c>
      <c r="AW439" s="13" t="s">
        <v>34</v>
      </c>
      <c r="AX439" s="13" t="s">
        <v>80</v>
      </c>
      <c r="AY439" s="227" t="s">
        <v>151</v>
      </c>
    </row>
    <row r="440" spans="1:65" s="13" customFormat="1" ht="10.199999999999999">
      <c r="B440" s="217"/>
      <c r="C440" s="218"/>
      <c r="D440" s="213" t="s">
        <v>162</v>
      </c>
      <c r="E440" s="219" t="s">
        <v>1</v>
      </c>
      <c r="F440" s="220" t="s">
        <v>519</v>
      </c>
      <c r="G440" s="218"/>
      <c r="H440" s="221">
        <v>1</v>
      </c>
      <c r="I440" s="222"/>
      <c r="J440" s="218"/>
      <c r="K440" s="218"/>
      <c r="L440" s="223"/>
      <c r="M440" s="224"/>
      <c r="N440" s="225"/>
      <c r="O440" s="225"/>
      <c r="P440" s="225"/>
      <c r="Q440" s="225"/>
      <c r="R440" s="225"/>
      <c r="S440" s="225"/>
      <c r="T440" s="226"/>
      <c r="AT440" s="227" t="s">
        <v>162</v>
      </c>
      <c r="AU440" s="227" t="s">
        <v>89</v>
      </c>
      <c r="AV440" s="13" t="s">
        <v>89</v>
      </c>
      <c r="AW440" s="13" t="s">
        <v>34</v>
      </c>
      <c r="AX440" s="13" t="s">
        <v>80</v>
      </c>
      <c r="AY440" s="227" t="s">
        <v>151</v>
      </c>
    </row>
    <row r="441" spans="1:65" s="14" customFormat="1" ht="10.199999999999999">
      <c r="B441" s="228"/>
      <c r="C441" s="229"/>
      <c r="D441" s="213" t="s">
        <v>162</v>
      </c>
      <c r="E441" s="230" t="s">
        <v>1</v>
      </c>
      <c r="F441" s="231" t="s">
        <v>164</v>
      </c>
      <c r="G441" s="229"/>
      <c r="H441" s="232">
        <v>5.1589999999999998</v>
      </c>
      <c r="I441" s="233"/>
      <c r="J441" s="229"/>
      <c r="K441" s="229"/>
      <c r="L441" s="234"/>
      <c r="M441" s="235"/>
      <c r="N441" s="236"/>
      <c r="O441" s="236"/>
      <c r="P441" s="236"/>
      <c r="Q441" s="236"/>
      <c r="R441" s="236"/>
      <c r="S441" s="236"/>
      <c r="T441" s="237"/>
      <c r="AT441" s="238" t="s">
        <v>162</v>
      </c>
      <c r="AU441" s="238" t="s">
        <v>89</v>
      </c>
      <c r="AV441" s="14" t="s">
        <v>158</v>
      </c>
      <c r="AW441" s="14" t="s">
        <v>34</v>
      </c>
      <c r="AX441" s="14" t="s">
        <v>85</v>
      </c>
      <c r="AY441" s="238" t="s">
        <v>151</v>
      </c>
    </row>
    <row r="442" spans="1:65" s="2" customFormat="1" ht="24" customHeight="1">
      <c r="A442" s="35"/>
      <c r="B442" s="36"/>
      <c r="C442" s="200" t="s">
        <v>520</v>
      </c>
      <c r="D442" s="200" t="s">
        <v>153</v>
      </c>
      <c r="E442" s="201" t="s">
        <v>521</v>
      </c>
      <c r="F442" s="202" t="s">
        <v>522</v>
      </c>
      <c r="G442" s="203" t="s">
        <v>219</v>
      </c>
      <c r="H442" s="204">
        <v>13.99</v>
      </c>
      <c r="I442" s="205"/>
      <c r="J442" s="206">
        <f>ROUND(I442*H442,2)</f>
        <v>0</v>
      </c>
      <c r="K442" s="202" t="s">
        <v>157</v>
      </c>
      <c r="L442" s="40"/>
      <c r="M442" s="207" t="s">
        <v>1</v>
      </c>
      <c r="N442" s="208" t="s">
        <v>45</v>
      </c>
      <c r="O442" s="72"/>
      <c r="P442" s="209">
        <f>O442*H442</f>
        <v>0</v>
      </c>
      <c r="Q442" s="209">
        <v>0</v>
      </c>
      <c r="R442" s="209">
        <f>Q442*H442</f>
        <v>0</v>
      </c>
      <c r="S442" s="209">
        <v>0</v>
      </c>
      <c r="T442" s="210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11" t="s">
        <v>158</v>
      </c>
      <c r="AT442" s="211" t="s">
        <v>153</v>
      </c>
      <c r="AU442" s="211" t="s">
        <v>89</v>
      </c>
      <c r="AY442" s="18" t="s">
        <v>151</v>
      </c>
      <c r="BE442" s="212">
        <f>IF(N442="základní",J442,0)</f>
        <v>0</v>
      </c>
      <c r="BF442" s="212">
        <f>IF(N442="snížená",J442,0)</f>
        <v>0</v>
      </c>
      <c r="BG442" s="212">
        <f>IF(N442="zákl. přenesená",J442,0)</f>
        <v>0</v>
      </c>
      <c r="BH442" s="212">
        <f>IF(N442="sníž. přenesená",J442,0)</f>
        <v>0</v>
      </c>
      <c r="BI442" s="212">
        <f>IF(N442="nulová",J442,0)</f>
        <v>0</v>
      </c>
      <c r="BJ442" s="18" t="s">
        <v>85</v>
      </c>
      <c r="BK442" s="212">
        <f>ROUND(I442*H442,2)</f>
        <v>0</v>
      </c>
      <c r="BL442" s="18" t="s">
        <v>158</v>
      </c>
      <c r="BM442" s="211" t="s">
        <v>523</v>
      </c>
    </row>
    <row r="443" spans="1:65" s="13" customFormat="1" ht="10.199999999999999">
      <c r="B443" s="217"/>
      <c r="C443" s="218"/>
      <c r="D443" s="213" t="s">
        <v>162</v>
      </c>
      <c r="E443" s="219" t="s">
        <v>1</v>
      </c>
      <c r="F443" s="220" t="s">
        <v>524</v>
      </c>
      <c r="G443" s="218"/>
      <c r="H443" s="221">
        <v>13.99</v>
      </c>
      <c r="I443" s="222"/>
      <c r="J443" s="218"/>
      <c r="K443" s="218"/>
      <c r="L443" s="223"/>
      <c r="M443" s="224"/>
      <c r="N443" s="225"/>
      <c r="O443" s="225"/>
      <c r="P443" s="225"/>
      <c r="Q443" s="225"/>
      <c r="R443" s="225"/>
      <c r="S443" s="225"/>
      <c r="T443" s="226"/>
      <c r="AT443" s="227" t="s">
        <v>162</v>
      </c>
      <c r="AU443" s="227" t="s">
        <v>89</v>
      </c>
      <c r="AV443" s="13" t="s">
        <v>89</v>
      </c>
      <c r="AW443" s="13" t="s">
        <v>34</v>
      </c>
      <c r="AX443" s="13" t="s">
        <v>80</v>
      </c>
      <c r="AY443" s="227" t="s">
        <v>151</v>
      </c>
    </row>
    <row r="444" spans="1:65" s="14" customFormat="1" ht="10.199999999999999">
      <c r="B444" s="228"/>
      <c r="C444" s="229"/>
      <c r="D444" s="213" t="s">
        <v>162</v>
      </c>
      <c r="E444" s="230" t="s">
        <v>1</v>
      </c>
      <c r="F444" s="231" t="s">
        <v>164</v>
      </c>
      <c r="G444" s="229"/>
      <c r="H444" s="232">
        <v>13.99</v>
      </c>
      <c r="I444" s="233"/>
      <c r="J444" s="229"/>
      <c r="K444" s="229"/>
      <c r="L444" s="234"/>
      <c r="M444" s="235"/>
      <c r="N444" s="236"/>
      <c r="O444" s="236"/>
      <c r="P444" s="236"/>
      <c r="Q444" s="236"/>
      <c r="R444" s="236"/>
      <c r="S444" s="236"/>
      <c r="T444" s="237"/>
      <c r="AT444" s="238" t="s">
        <v>162</v>
      </c>
      <c r="AU444" s="238" t="s">
        <v>89</v>
      </c>
      <c r="AV444" s="14" t="s">
        <v>158</v>
      </c>
      <c r="AW444" s="14" t="s">
        <v>34</v>
      </c>
      <c r="AX444" s="14" t="s">
        <v>85</v>
      </c>
      <c r="AY444" s="238" t="s">
        <v>151</v>
      </c>
    </row>
    <row r="445" spans="1:65" s="12" customFormat="1" ht="22.8" customHeight="1">
      <c r="B445" s="184"/>
      <c r="C445" s="185"/>
      <c r="D445" s="186" t="s">
        <v>79</v>
      </c>
      <c r="E445" s="198" t="s">
        <v>525</v>
      </c>
      <c r="F445" s="198" t="s">
        <v>526</v>
      </c>
      <c r="G445" s="185"/>
      <c r="H445" s="185"/>
      <c r="I445" s="188"/>
      <c r="J445" s="199">
        <f>BK445</f>
        <v>0</v>
      </c>
      <c r="K445" s="185"/>
      <c r="L445" s="190"/>
      <c r="M445" s="191"/>
      <c r="N445" s="192"/>
      <c r="O445" s="192"/>
      <c r="P445" s="193">
        <f>P446</f>
        <v>0</v>
      </c>
      <c r="Q445" s="192"/>
      <c r="R445" s="193">
        <f>R446</f>
        <v>0</v>
      </c>
      <c r="S445" s="192"/>
      <c r="T445" s="194">
        <f>T446</f>
        <v>0</v>
      </c>
      <c r="AR445" s="195" t="s">
        <v>85</v>
      </c>
      <c r="AT445" s="196" t="s">
        <v>79</v>
      </c>
      <c r="AU445" s="196" t="s">
        <v>85</v>
      </c>
      <c r="AY445" s="195" t="s">
        <v>151</v>
      </c>
      <c r="BK445" s="197">
        <f>BK446</f>
        <v>0</v>
      </c>
    </row>
    <row r="446" spans="1:65" s="2" customFormat="1" ht="16.5" customHeight="1">
      <c r="A446" s="35"/>
      <c r="B446" s="36"/>
      <c r="C446" s="200" t="s">
        <v>527</v>
      </c>
      <c r="D446" s="200" t="s">
        <v>153</v>
      </c>
      <c r="E446" s="201" t="s">
        <v>528</v>
      </c>
      <c r="F446" s="202" t="s">
        <v>529</v>
      </c>
      <c r="G446" s="203" t="s">
        <v>219</v>
      </c>
      <c r="H446" s="204">
        <v>18.64</v>
      </c>
      <c r="I446" s="205"/>
      <c r="J446" s="206">
        <f>ROUND(I446*H446,2)</f>
        <v>0</v>
      </c>
      <c r="K446" s="202" t="s">
        <v>157</v>
      </c>
      <c r="L446" s="40"/>
      <c r="M446" s="207" t="s">
        <v>1</v>
      </c>
      <c r="N446" s="208" t="s">
        <v>45</v>
      </c>
      <c r="O446" s="72"/>
      <c r="P446" s="209">
        <f>O446*H446</f>
        <v>0</v>
      </c>
      <c r="Q446" s="209">
        <v>0</v>
      </c>
      <c r="R446" s="209">
        <f>Q446*H446</f>
        <v>0</v>
      </c>
      <c r="S446" s="209">
        <v>0</v>
      </c>
      <c r="T446" s="210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11" t="s">
        <v>158</v>
      </c>
      <c r="AT446" s="211" t="s">
        <v>153</v>
      </c>
      <c r="AU446" s="211" t="s">
        <v>89</v>
      </c>
      <c r="AY446" s="18" t="s">
        <v>151</v>
      </c>
      <c r="BE446" s="212">
        <f>IF(N446="základní",J446,0)</f>
        <v>0</v>
      </c>
      <c r="BF446" s="212">
        <f>IF(N446="snížená",J446,0)</f>
        <v>0</v>
      </c>
      <c r="BG446" s="212">
        <f>IF(N446="zákl. přenesená",J446,0)</f>
        <v>0</v>
      </c>
      <c r="BH446" s="212">
        <f>IF(N446="sníž. přenesená",J446,0)</f>
        <v>0</v>
      </c>
      <c r="BI446" s="212">
        <f>IF(N446="nulová",J446,0)</f>
        <v>0</v>
      </c>
      <c r="BJ446" s="18" t="s">
        <v>85</v>
      </c>
      <c r="BK446" s="212">
        <f>ROUND(I446*H446,2)</f>
        <v>0</v>
      </c>
      <c r="BL446" s="18" t="s">
        <v>158</v>
      </c>
      <c r="BM446" s="211" t="s">
        <v>530</v>
      </c>
    </row>
    <row r="447" spans="1:65" s="12" customFormat="1" ht="25.95" customHeight="1">
      <c r="B447" s="184"/>
      <c r="C447" s="185"/>
      <c r="D447" s="186" t="s">
        <v>79</v>
      </c>
      <c r="E447" s="187" t="s">
        <v>531</v>
      </c>
      <c r="F447" s="187" t="s">
        <v>532</v>
      </c>
      <c r="G447" s="185"/>
      <c r="H447" s="185"/>
      <c r="I447" s="188"/>
      <c r="J447" s="189">
        <f>BK447</f>
        <v>0</v>
      </c>
      <c r="K447" s="185"/>
      <c r="L447" s="190"/>
      <c r="M447" s="191"/>
      <c r="N447" s="192"/>
      <c r="O447" s="192"/>
      <c r="P447" s="193">
        <f>P448+P590+P613+P630+P632+P658+P663+P673+P682+P694+P736+P757+P761+P769+P775+P847+P1028</f>
        <v>0</v>
      </c>
      <c r="Q447" s="192"/>
      <c r="R447" s="193">
        <f>R448+R590+R613+R630+R632+R658+R663+R673+R682+R694+R736+R757+R761+R769+R775+R847+R1028</f>
        <v>11.826671259999999</v>
      </c>
      <c r="S447" s="192"/>
      <c r="T447" s="194">
        <f>T448+T590+T613+T630+T632+T658+T663+T673+T682+T694+T736+T757+T761+T769+T775+T847+T1028</f>
        <v>14.57135064</v>
      </c>
      <c r="AR447" s="195" t="s">
        <v>89</v>
      </c>
      <c r="AT447" s="196" t="s">
        <v>79</v>
      </c>
      <c r="AU447" s="196" t="s">
        <v>80</v>
      </c>
      <c r="AY447" s="195" t="s">
        <v>151</v>
      </c>
      <c r="BK447" s="197">
        <f>BK448+BK590+BK613+BK630+BK632+BK658+BK663+BK673+BK682+BK694+BK736+BK757+BK761+BK769+BK775+BK847+BK1028</f>
        <v>0</v>
      </c>
    </row>
    <row r="448" spans="1:65" s="12" customFormat="1" ht="22.8" customHeight="1">
      <c r="B448" s="184"/>
      <c r="C448" s="185"/>
      <c r="D448" s="186" t="s">
        <v>79</v>
      </c>
      <c r="E448" s="198" t="s">
        <v>533</v>
      </c>
      <c r="F448" s="198" t="s">
        <v>534</v>
      </c>
      <c r="G448" s="185"/>
      <c r="H448" s="185"/>
      <c r="I448" s="188"/>
      <c r="J448" s="199">
        <f>BK448</f>
        <v>0</v>
      </c>
      <c r="K448" s="185"/>
      <c r="L448" s="190"/>
      <c r="M448" s="191"/>
      <c r="N448" s="192"/>
      <c r="O448" s="192"/>
      <c r="P448" s="193">
        <f>SUM(P449:P589)</f>
        <v>0</v>
      </c>
      <c r="Q448" s="192"/>
      <c r="R448" s="193">
        <f>SUM(R449:R589)</f>
        <v>0.97961432000000004</v>
      </c>
      <c r="S448" s="192"/>
      <c r="T448" s="194">
        <f>SUM(T449:T589)</f>
        <v>0</v>
      </c>
      <c r="AR448" s="195" t="s">
        <v>89</v>
      </c>
      <c r="AT448" s="196" t="s">
        <v>79</v>
      </c>
      <c r="AU448" s="196" t="s">
        <v>85</v>
      </c>
      <c r="AY448" s="195" t="s">
        <v>151</v>
      </c>
      <c r="BK448" s="197">
        <f>SUM(BK449:BK589)</f>
        <v>0</v>
      </c>
    </row>
    <row r="449" spans="1:65" s="2" customFormat="1" ht="16.5" customHeight="1">
      <c r="A449" s="35"/>
      <c r="B449" s="36"/>
      <c r="C449" s="200" t="s">
        <v>535</v>
      </c>
      <c r="D449" s="200" t="s">
        <v>153</v>
      </c>
      <c r="E449" s="201" t="s">
        <v>536</v>
      </c>
      <c r="F449" s="202" t="s">
        <v>537</v>
      </c>
      <c r="G449" s="203" t="s">
        <v>231</v>
      </c>
      <c r="H449" s="204">
        <v>262.82400000000001</v>
      </c>
      <c r="I449" s="205"/>
      <c r="J449" s="206">
        <f>ROUND(I449*H449,2)</f>
        <v>0</v>
      </c>
      <c r="K449" s="202" t="s">
        <v>1</v>
      </c>
      <c r="L449" s="40"/>
      <c r="M449" s="207" t="s">
        <v>1</v>
      </c>
      <c r="N449" s="208" t="s">
        <v>45</v>
      </c>
      <c r="O449" s="72"/>
      <c r="P449" s="209">
        <f>O449*H449</f>
        <v>0</v>
      </c>
      <c r="Q449" s="209">
        <v>1.1800000000000001E-3</v>
      </c>
      <c r="R449" s="209">
        <f>Q449*H449</f>
        <v>0.31013232000000002</v>
      </c>
      <c r="S449" s="209">
        <v>0</v>
      </c>
      <c r="T449" s="210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11" t="s">
        <v>264</v>
      </c>
      <c r="AT449" s="211" t="s">
        <v>153</v>
      </c>
      <c r="AU449" s="211" t="s">
        <v>89</v>
      </c>
      <c r="AY449" s="18" t="s">
        <v>151</v>
      </c>
      <c r="BE449" s="212">
        <f>IF(N449="základní",J449,0)</f>
        <v>0</v>
      </c>
      <c r="BF449" s="212">
        <f>IF(N449="snížená",J449,0)</f>
        <v>0</v>
      </c>
      <c r="BG449" s="212">
        <f>IF(N449="zákl. přenesená",J449,0)</f>
        <v>0</v>
      </c>
      <c r="BH449" s="212">
        <f>IF(N449="sníž. přenesená",J449,0)</f>
        <v>0</v>
      </c>
      <c r="BI449" s="212">
        <f>IF(N449="nulová",J449,0)</f>
        <v>0</v>
      </c>
      <c r="BJ449" s="18" t="s">
        <v>85</v>
      </c>
      <c r="BK449" s="212">
        <f>ROUND(I449*H449,2)</f>
        <v>0</v>
      </c>
      <c r="BL449" s="18" t="s">
        <v>264</v>
      </c>
      <c r="BM449" s="211" t="s">
        <v>538</v>
      </c>
    </row>
    <row r="450" spans="1:65" s="2" customFormat="1" ht="67.2">
      <c r="A450" s="35"/>
      <c r="B450" s="36"/>
      <c r="C450" s="37"/>
      <c r="D450" s="213" t="s">
        <v>160</v>
      </c>
      <c r="E450" s="37"/>
      <c r="F450" s="214" t="s">
        <v>539</v>
      </c>
      <c r="G450" s="37"/>
      <c r="H450" s="37"/>
      <c r="I450" s="112"/>
      <c r="J450" s="37"/>
      <c r="K450" s="37"/>
      <c r="L450" s="40"/>
      <c r="M450" s="215"/>
      <c r="N450" s="216"/>
      <c r="O450" s="72"/>
      <c r="P450" s="72"/>
      <c r="Q450" s="72"/>
      <c r="R450" s="72"/>
      <c r="S450" s="72"/>
      <c r="T450" s="73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8" t="s">
        <v>160</v>
      </c>
      <c r="AU450" s="18" t="s">
        <v>89</v>
      </c>
    </row>
    <row r="451" spans="1:65" s="15" customFormat="1" ht="10.199999999999999">
      <c r="B451" s="239"/>
      <c r="C451" s="240"/>
      <c r="D451" s="213" t="s">
        <v>162</v>
      </c>
      <c r="E451" s="241" t="s">
        <v>1</v>
      </c>
      <c r="F451" s="242" t="s">
        <v>381</v>
      </c>
      <c r="G451" s="240"/>
      <c r="H451" s="241" t="s">
        <v>1</v>
      </c>
      <c r="I451" s="243"/>
      <c r="J451" s="240"/>
      <c r="K451" s="240"/>
      <c r="L451" s="244"/>
      <c r="M451" s="245"/>
      <c r="N451" s="246"/>
      <c r="O451" s="246"/>
      <c r="P451" s="246"/>
      <c r="Q451" s="246"/>
      <c r="R451" s="246"/>
      <c r="S451" s="246"/>
      <c r="T451" s="247"/>
      <c r="AT451" s="248" t="s">
        <v>162</v>
      </c>
      <c r="AU451" s="248" t="s">
        <v>89</v>
      </c>
      <c r="AV451" s="15" t="s">
        <v>85</v>
      </c>
      <c r="AW451" s="15" t="s">
        <v>34</v>
      </c>
      <c r="AX451" s="15" t="s">
        <v>80</v>
      </c>
      <c r="AY451" s="248" t="s">
        <v>151</v>
      </c>
    </row>
    <row r="452" spans="1:65" s="13" customFormat="1" ht="10.199999999999999">
      <c r="B452" s="217"/>
      <c r="C452" s="218"/>
      <c r="D452" s="213" t="s">
        <v>162</v>
      </c>
      <c r="E452" s="219" t="s">
        <v>1</v>
      </c>
      <c r="F452" s="220" t="s">
        <v>382</v>
      </c>
      <c r="G452" s="218"/>
      <c r="H452" s="221">
        <v>2.89</v>
      </c>
      <c r="I452" s="222"/>
      <c r="J452" s="218"/>
      <c r="K452" s="218"/>
      <c r="L452" s="223"/>
      <c r="M452" s="224"/>
      <c r="N452" s="225"/>
      <c r="O452" s="225"/>
      <c r="P452" s="225"/>
      <c r="Q452" s="225"/>
      <c r="R452" s="225"/>
      <c r="S452" s="225"/>
      <c r="T452" s="226"/>
      <c r="AT452" s="227" t="s">
        <v>162</v>
      </c>
      <c r="AU452" s="227" t="s">
        <v>89</v>
      </c>
      <c r="AV452" s="13" t="s">
        <v>89</v>
      </c>
      <c r="AW452" s="13" t="s">
        <v>34</v>
      </c>
      <c r="AX452" s="13" t="s">
        <v>80</v>
      </c>
      <c r="AY452" s="227" t="s">
        <v>151</v>
      </c>
    </row>
    <row r="453" spans="1:65" s="15" customFormat="1" ht="10.199999999999999">
      <c r="B453" s="239"/>
      <c r="C453" s="240"/>
      <c r="D453" s="213" t="s">
        <v>162</v>
      </c>
      <c r="E453" s="241" t="s">
        <v>1</v>
      </c>
      <c r="F453" s="242" t="s">
        <v>383</v>
      </c>
      <c r="G453" s="240"/>
      <c r="H453" s="241" t="s">
        <v>1</v>
      </c>
      <c r="I453" s="243"/>
      <c r="J453" s="240"/>
      <c r="K453" s="240"/>
      <c r="L453" s="244"/>
      <c r="M453" s="245"/>
      <c r="N453" s="246"/>
      <c r="O453" s="246"/>
      <c r="P453" s="246"/>
      <c r="Q453" s="246"/>
      <c r="R453" s="246"/>
      <c r="S453" s="246"/>
      <c r="T453" s="247"/>
      <c r="AT453" s="248" t="s">
        <v>162</v>
      </c>
      <c r="AU453" s="248" t="s">
        <v>89</v>
      </c>
      <c r="AV453" s="15" t="s">
        <v>85</v>
      </c>
      <c r="AW453" s="15" t="s">
        <v>34</v>
      </c>
      <c r="AX453" s="15" t="s">
        <v>80</v>
      </c>
      <c r="AY453" s="248" t="s">
        <v>151</v>
      </c>
    </row>
    <row r="454" spans="1:65" s="13" customFormat="1" ht="10.199999999999999">
      <c r="B454" s="217"/>
      <c r="C454" s="218"/>
      <c r="D454" s="213" t="s">
        <v>162</v>
      </c>
      <c r="E454" s="219" t="s">
        <v>1</v>
      </c>
      <c r="F454" s="220" t="s">
        <v>384</v>
      </c>
      <c r="G454" s="218"/>
      <c r="H454" s="221">
        <v>4.24</v>
      </c>
      <c r="I454" s="222"/>
      <c r="J454" s="218"/>
      <c r="K454" s="218"/>
      <c r="L454" s="223"/>
      <c r="M454" s="224"/>
      <c r="N454" s="225"/>
      <c r="O454" s="225"/>
      <c r="P454" s="225"/>
      <c r="Q454" s="225"/>
      <c r="R454" s="225"/>
      <c r="S454" s="225"/>
      <c r="T454" s="226"/>
      <c r="AT454" s="227" t="s">
        <v>162</v>
      </c>
      <c r="AU454" s="227" t="s">
        <v>89</v>
      </c>
      <c r="AV454" s="13" t="s">
        <v>89</v>
      </c>
      <c r="AW454" s="13" t="s">
        <v>34</v>
      </c>
      <c r="AX454" s="13" t="s">
        <v>80</v>
      </c>
      <c r="AY454" s="227" t="s">
        <v>151</v>
      </c>
    </row>
    <row r="455" spans="1:65" s="13" customFormat="1" ht="10.199999999999999">
      <c r="B455" s="217"/>
      <c r="C455" s="218"/>
      <c r="D455" s="213" t="s">
        <v>162</v>
      </c>
      <c r="E455" s="219" t="s">
        <v>1</v>
      </c>
      <c r="F455" s="220" t="s">
        <v>385</v>
      </c>
      <c r="G455" s="218"/>
      <c r="H455" s="221">
        <v>0.4</v>
      </c>
      <c r="I455" s="222"/>
      <c r="J455" s="218"/>
      <c r="K455" s="218"/>
      <c r="L455" s="223"/>
      <c r="M455" s="224"/>
      <c r="N455" s="225"/>
      <c r="O455" s="225"/>
      <c r="P455" s="225"/>
      <c r="Q455" s="225"/>
      <c r="R455" s="225"/>
      <c r="S455" s="225"/>
      <c r="T455" s="226"/>
      <c r="AT455" s="227" t="s">
        <v>162</v>
      </c>
      <c r="AU455" s="227" t="s">
        <v>89</v>
      </c>
      <c r="AV455" s="13" t="s">
        <v>89</v>
      </c>
      <c r="AW455" s="13" t="s">
        <v>34</v>
      </c>
      <c r="AX455" s="13" t="s">
        <v>80</v>
      </c>
      <c r="AY455" s="227" t="s">
        <v>151</v>
      </c>
    </row>
    <row r="456" spans="1:65" s="15" customFormat="1" ht="10.199999999999999">
      <c r="B456" s="239"/>
      <c r="C456" s="240"/>
      <c r="D456" s="213" t="s">
        <v>162</v>
      </c>
      <c r="E456" s="241" t="s">
        <v>1</v>
      </c>
      <c r="F456" s="242" t="s">
        <v>386</v>
      </c>
      <c r="G456" s="240"/>
      <c r="H456" s="241" t="s">
        <v>1</v>
      </c>
      <c r="I456" s="243"/>
      <c r="J456" s="240"/>
      <c r="K456" s="240"/>
      <c r="L456" s="244"/>
      <c r="M456" s="245"/>
      <c r="N456" s="246"/>
      <c r="O456" s="246"/>
      <c r="P456" s="246"/>
      <c r="Q456" s="246"/>
      <c r="R456" s="246"/>
      <c r="S456" s="246"/>
      <c r="T456" s="247"/>
      <c r="AT456" s="248" t="s">
        <v>162</v>
      </c>
      <c r="AU456" s="248" t="s">
        <v>89</v>
      </c>
      <c r="AV456" s="15" t="s">
        <v>85</v>
      </c>
      <c r="AW456" s="15" t="s">
        <v>34</v>
      </c>
      <c r="AX456" s="15" t="s">
        <v>80</v>
      </c>
      <c r="AY456" s="248" t="s">
        <v>151</v>
      </c>
    </row>
    <row r="457" spans="1:65" s="13" customFormat="1" ht="10.199999999999999">
      <c r="B457" s="217"/>
      <c r="C457" s="218"/>
      <c r="D457" s="213" t="s">
        <v>162</v>
      </c>
      <c r="E457" s="219" t="s">
        <v>1</v>
      </c>
      <c r="F457" s="220" t="s">
        <v>387</v>
      </c>
      <c r="G457" s="218"/>
      <c r="H457" s="221">
        <v>14.983000000000001</v>
      </c>
      <c r="I457" s="222"/>
      <c r="J457" s="218"/>
      <c r="K457" s="218"/>
      <c r="L457" s="223"/>
      <c r="M457" s="224"/>
      <c r="N457" s="225"/>
      <c r="O457" s="225"/>
      <c r="P457" s="225"/>
      <c r="Q457" s="225"/>
      <c r="R457" s="225"/>
      <c r="S457" s="225"/>
      <c r="T457" s="226"/>
      <c r="AT457" s="227" t="s">
        <v>162</v>
      </c>
      <c r="AU457" s="227" t="s">
        <v>89</v>
      </c>
      <c r="AV457" s="13" t="s">
        <v>89</v>
      </c>
      <c r="AW457" s="13" t="s">
        <v>34</v>
      </c>
      <c r="AX457" s="13" t="s">
        <v>80</v>
      </c>
      <c r="AY457" s="227" t="s">
        <v>151</v>
      </c>
    </row>
    <row r="458" spans="1:65" s="15" customFormat="1" ht="10.199999999999999">
      <c r="B458" s="239"/>
      <c r="C458" s="240"/>
      <c r="D458" s="213" t="s">
        <v>162</v>
      </c>
      <c r="E458" s="241" t="s">
        <v>1</v>
      </c>
      <c r="F458" s="242" t="s">
        <v>388</v>
      </c>
      <c r="G458" s="240"/>
      <c r="H458" s="241" t="s">
        <v>1</v>
      </c>
      <c r="I458" s="243"/>
      <c r="J458" s="240"/>
      <c r="K458" s="240"/>
      <c r="L458" s="244"/>
      <c r="M458" s="245"/>
      <c r="N458" s="246"/>
      <c r="O458" s="246"/>
      <c r="P458" s="246"/>
      <c r="Q458" s="246"/>
      <c r="R458" s="246"/>
      <c r="S458" s="246"/>
      <c r="T458" s="247"/>
      <c r="AT458" s="248" t="s">
        <v>162</v>
      </c>
      <c r="AU458" s="248" t="s">
        <v>89</v>
      </c>
      <c r="AV458" s="15" t="s">
        <v>85</v>
      </c>
      <c r="AW458" s="15" t="s">
        <v>34</v>
      </c>
      <c r="AX458" s="15" t="s">
        <v>80</v>
      </c>
      <c r="AY458" s="248" t="s">
        <v>151</v>
      </c>
    </row>
    <row r="459" spans="1:65" s="13" customFormat="1" ht="10.199999999999999">
      <c r="B459" s="217"/>
      <c r="C459" s="218"/>
      <c r="D459" s="213" t="s">
        <v>162</v>
      </c>
      <c r="E459" s="219" t="s">
        <v>1</v>
      </c>
      <c r="F459" s="220" t="s">
        <v>389</v>
      </c>
      <c r="G459" s="218"/>
      <c r="H459" s="221">
        <v>5.49</v>
      </c>
      <c r="I459" s="222"/>
      <c r="J459" s="218"/>
      <c r="K459" s="218"/>
      <c r="L459" s="223"/>
      <c r="M459" s="224"/>
      <c r="N459" s="225"/>
      <c r="O459" s="225"/>
      <c r="P459" s="225"/>
      <c r="Q459" s="225"/>
      <c r="R459" s="225"/>
      <c r="S459" s="225"/>
      <c r="T459" s="226"/>
      <c r="AT459" s="227" t="s">
        <v>162</v>
      </c>
      <c r="AU459" s="227" t="s">
        <v>89</v>
      </c>
      <c r="AV459" s="13" t="s">
        <v>89</v>
      </c>
      <c r="AW459" s="13" t="s">
        <v>34</v>
      </c>
      <c r="AX459" s="13" t="s">
        <v>80</v>
      </c>
      <c r="AY459" s="227" t="s">
        <v>151</v>
      </c>
    </row>
    <row r="460" spans="1:65" s="13" customFormat="1" ht="10.199999999999999">
      <c r="B460" s="217"/>
      <c r="C460" s="218"/>
      <c r="D460" s="213" t="s">
        <v>162</v>
      </c>
      <c r="E460" s="219" t="s">
        <v>1</v>
      </c>
      <c r="F460" s="220" t="s">
        <v>390</v>
      </c>
      <c r="G460" s="218"/>
      <c r="H460" s="221">
        <v>33.164999999999999</v>
      </c>
      <c r="I460" s="222"/>
      <c r="J460" s="218"/>
      <c r="K460" s="218"/>
      <c r="L460" s="223"/>
      <c r="M460" s="224"/>
      <c r="N460" s="225"/>
      <c r="O460" s="225"/>
      <c r="P460" s="225"/>
      <c r="Q460" s="225"/>
      <c r="R460" s="225"/>
      <c r="S460" s="225"/>
      <c r="T460" s="226"/>
      <c r="AT460" s="227" t="s">
        <v>162</v>
      </c>
      <c r="AU460" s="227" t="s">
        <v>89</v>
      </c>
      <c r="AV460" s="13" t="s">
        <v>89</v>
      </c>
      <c r="AW460" s="13" t="s">
        <v>34</v>
      </c>
      <c r="AX460" s="13" t="s">
        <v>80</v>
      </c>
      <c r="AY460" s="227" t="s">
        <v>151</v>
      </c>
    </row>
    <row r="461" spans="1:65" s="13" customFormat="1" ht="10.199999999999999">
      <c r="B461" s="217"/>
      <c r="C461" s="218"/>
      <c r="D461" s="213" t="s">
        <v>162</v>
      </c>
      <c r="E461" s="219" t="s">
        <v>1</v>
      </c>
      <c r="F461" s="220" t="s">
        <v>391</v>
      </c>
      <c r="G461" s="218"/>
      <c r="H461" s="221">
        <v>8.0990000000000002</v>
      </c>
      <c r="I461" s="222"/>
      <c r="J461" s="218"/>
      <c r="K461" s="218"/>
      <c r="L461" s="223"/>
      <c r="M461" s="224"/>
      <c r="N461" s="225"/>
      <c r="O461" s="225"/>
      <c r="P461" s="225"/>
      <c r="Q461" s="225"/>
      <c r="R461" s="225"/>
      <c r="S461" s="225"/>
      <c r="T461" s="226"/>
      <c r="AT461" s="227" t="s">
        <v>162</v>
      </c>
      <c r="AU461" s="227" t="s">
        <v>89</v>
      </c>
      <c r="AV461" s="13" t="s">
        <v>89</v>
      </c>
      <c r="AW461" s="13" t="s">
        <v>34</v>
      </c>
      <c r="AX461" s="13" t="s">
        <v>80</v>
      </c>
      <c r="AY461" s="227" t="s">
        <v>151</v>
      </c>
    </row>
    <row r="462" spans="1:65" s="13" customFormat="1" ht="10.199999999999999">
      <c r="B462" s="217"/>
      <c r="C462" s="218"/>
      <c r="D462" s="213" t="s">
        <v>162</v>
      </c>
      <c r="E462" s="219" t="s">
        <v>1</v>
      </c>
      <c r="F462" s="220" t="s">
        <v>392</v>
      </c>
      <c r="G462" s="218"/>
      <c r="H462" s="221">
        <v>2.4900000000000002</v>
      </c>
      <c r="I462" s="222"/>
      <c r="J462" s="218"/>
      <c r="K462" s="218"/>
      <c r="L462" s="223"/>
      <c r="M462" s="224"/>
      <c r="N462" s="225"/>
      <c r="O462" s="225"/>
      <c r="P462" s="225"/>
      <c r="Q462" s="225"/>
      <c r="R462" s="225"/>
      <c r="S462" s="225"/>
      <c r="T462" s="226"/>
      <c r="AT462" s="227" t="s">
        <v>162</v>
      </c>
      <c r="AU462" s="227" t="s">
        <v>89</v>
      </c>
      <c r="AV462" s="13" t="s">
        <v>89</v>
      </c>
      <c r="AW462" s="13" t="s">
        <v>34</v>
      </c>
      <c r="AX462" s="13" t="s">
        <v>80</v>
      </c>
      <c r="AY462" s="227" t="s">
        <v>151</v>
      </c>
    </row>
    <row r="463" spans="1:65" s="13" customFormat="1" ht="20.399999999999999">
      <c r="B463" s="217"/>
      <c r="C463" s="218"/>
      <c r="D463" s="213" t="s">
        <v>162</v>
      </c>
      <c r="E463" s="219" t="s">
        <v>1</v>
      </c>
      <c r="F463" s="220" t="s">
        <v>393</v>
      </c>
      <c r="G463" s="218"/>
      <c r="H463" s="221">
        <v>5.976</v>
      </c>
      <c r="I463" s="222"/>
      <c r="J463" s="218"/>
      <c r="K463" s="218"/>
      <c r="L463" s="223"/>
      <c r="M463" s="224"/>
      <c r="N463" s="225"/>
      <c r="O463" s="225"/>
      <c r="P463" s="225"/>
      <c r="Q463" s="225"/>
      <c r="R463" s="225"/>
      <c r="S463" s="225"/>
      <c r="T463" s="226"/>
      <c r="AT463" s="227" t="s">
        <v>162</v>
      </c>
      <c r="AU463" s="227" t="s">
        <v>89</v>
      </c>
      <c r="AV463" s="13" t="s">
        <v>89</v>
      </c>
      <c r="AW463" s="13" t="s">
        <v>34</v>
      </c>
      <c r="AX463" s="13" t="s">
        <v>80</v>
      </c>
      <c r="AY463" s="227" t="s">
        <v>151</v>
      </c>
    </row>
    <row r="464" spans="1:65" s="13" customFormat="1" ht="10.199999999999999">
      <c r="B464" s="217"/>
      <c r="C464" s="218"/>
      <c r="D464" s="213" t="s">
        <v>162</v>
      </c>
      <c r="E464" s="219" t="s">
        <v>1</v>
      </c>
      <c r="F464" s="220" t="s">
        <v>394</v>
      </c>
      <c r="G464" s="218"/>
      <c r="H464" s="221">
        <v>1.84</v>
      </c>
      <c r="I464" s="222"/>
      <c r="J464" s="218"/>
      <c r="K464" s="218"/>
      <c r="L464" s="223"/>
      <c r="M464" s="224"/>
      <c r="N464" s="225"/>
      <c r="O464" s="225"/>
      <c r="P464" s="225"/>
      <c r="Q464" s="225"/>
      <c r="R464" s="225"/>
      <c r="S464" s="225"/>
      <c r="T464" s="226"/>
      <c r="AT464" s="227" t="s">
        <v>162</v>
      </c>
      <c r="AU464" s="227" t="s">
        <v>89</v>
      </c>
      <c r="AV464" s="13" t="s">
        <v>89</v>
      </c>
      <c r="AW464" s="13" t="s">
        <v>34</v>
      </c>
      <c r="AX464" s="13" t="s">
        <v>80</v>
      </c>
      <c r="AY464" s="227" t="s">
        <v>151</v>
      </c>
    </row>
    <row r="465" spans="2:51" s="15" customFormat="1" ht="10.199999999999999">
      <c r="B465" s="239"/>
      <c r="C465" s="240"/>
      <c r="D465" s="213" t="s">
        <v>162</v>
      </c>
      <c r="E465" s="241" t="s">
        <v>1</v>
      </c>
      <c r="F465" s="242" t="s">
        <v>395</v>
      </c>
      <c r="G465" s="240"/>
      <c r="H465" s="241" t="s">
        <v>1</v>
      </c>
      <c r="I465" s="243"/>
      <c r="J465" s="240"/>
      <c r="K465" s="240"/>
      <c r="L465" s="244"/>
      <c r="M465" s="245"/>
      <c r="N465" s="246"/>
      <c r="O465" s="246"/>
      <c r="P465" s="246"/>
      <c r="Q465" s="246"/>
      <c r="R465" s="246"/>
      <c r="S465" s="246"/>
      <c r="T465" s="247"/>
      <c r="AT465" s="248" t="s">
        <v>162</v>
      </c>
      <c r="AU465" s="248" t="s">
        <v>89</v>
      </c>
      <c r="AV465" s="15" t="s">
        <v>85</v>
      </c>
      <c r="AW465" s="15" t="s">
        <v>34</v>
      </c>
      <c r="AX465" s="15" t="s">
        <v>80</v>
      </c>
      <c r="AY465" s="248" t="s">
        <v>151</v>
      </c>
    </row>
    <row r="466" spans="2:51" s="13" customFormat="1" ht="10.199999999999999">
      <c r="B466" s="217"/>
      <c r="C466" s="218"/>
      <c r="D466" s="213" t="s">
        <v>162</v>
      </c>
      <c r="E466" s="219" t="s">
        <v>1</v>
      </c>
      <c r="F466" s="220" t="s">
        <v>396</v>
      </c>
      <c r="G466" s="218"/>
      <c r="H466" s="221">
        <v>23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162</v>
      </c>
      <c r="AU466" s="227" t="s">
        <v>89</v>
      </c>
      <c r="AV466" s="13" t="s">
        <v>89</v>
      </c>
      <c r="AW466" s="13" t="s">
        <v>34</v>
      </c>
      <c r="AX466" s="13" t="s">
        <v>80</v>
      </c>
      <c r="AY466" s="227" t="s">
        <v>151</v>
      </c>
    </row>
    <row r="467" spans="2:51" s="15" customFormat="1" ht="10.199999999999999">
      <c r="B467" s="239"/>
      <c r="C467" s="240"/>
      <c r="D467" s="213" t="s">
        <v>162</v>
      </c>
      <c r="E467" s="241" t="s">
        <v>1</v>
      </c>
      <c r="F467" s="242" t="s">
        <v>233</v>
      </c>
      <c r="G467" s="240"/>
      <c r="H467" s="241" t="s">
        <v>1</v>
      </c>
      <c r="I467" s="243"/>
      <c r="J467" s="240"/>
      <c r="K467" s="240"/>
      <c r="L467" s="244"/>
      <c r="M467" s="245"/>
      <c r="N467" s="246"/>
      <c r="O467" s="246"/>
      <c r="P467" s="246"/>
      <c r="Q467" s="246"/>
      <c r="R467" s="246"/>
      <c r="S467" s="246"/>
      <c r="T467" s="247"/>
      <c r="AT467" s="248" t="s">
        <v>162</v>
      </c>
      <c r="AU467" s="248" t="s">
        <v>89</v>
      </c>
      <c r="AV467" s="15" t="s">
        <v>85</v>
      </c>
      <c r="AW467" s="15" t="s">
        <v>34</v>
      </c>
      <c r="AX467" s="15" t="s">
        <v>80</v>
      </c>
      <c r="AY467" s="248" t="s">
        <v>151</v>
      </c>
    </row>
    <row r="468" spans="2:51" s="13" customFormat="1" ht="10.199999999999999">
      <c r="B468" s="217"/>
      <c r="C468" s="218"/>
      <c r="D468" s="213" t="s">
        <v>162</v>
      </c>
      <c r="E468" s="219" t="s">
        <v>1</v>
      </c>
      <c r="F468" s="220" t="s">
        <v>397</v>
      </c>
      <c r="G468" s="218"/>
      <c r="H468" s="221">
        <v>10.965</v>
      </c>
      <c r="I468" s="222"/>
      <c r="J468" s="218"/>
      <c r="K468" s="218"/>
      <c r="L468" s="223"/>
      <c r="M468" s="224"/>
      <c r="N468" s="225"/>
      <c r="O468" s="225"/>
      <c r="P468" s="225"/>
      <c r="Q468" s="225"/>
      <c r="R468" s="225"/>
      <c r="S468" s="225"/>
      <c r="T468" s="226"/>
      <c r="AT468" s="227" t="s">
        <v>162</v>
      </c>
      <c r="AU468" s="227" t="s">
        <v>89</v>
      </c>
      <c r="AV468" s="13" t="s">
        <v>89</v>
      </c>
      <c r="AW468" s="13" t="s">
        <v>34</v>
      </c>
      <c r="AX468" s="13" t="s">
        <v>80</v>
      </c>
      <c r="AY468" s="227" t="s">
        <v>151</v>
      </c>
    </row>
    <row r="469" spans="2:51" s="15" customFormat="1" ht="10.199999999999999">
      <c r="B469" s="239"/>
      <c r="C469" s="240"/>
      <c r="D469" s="213" t="s">
        <v>162</v>
      </c>
      <c r="E469" s="241" t="s">
        <v>1</v>
      </c>
      <c r="F469" s="242" t="s">
        <v>275</v>
      </c>
      <c r="G469" s="240"/>
      <c r="H469" s="241" t="s">
        <v>1</v>
      </c>
      <c r="I469" s="243"/>
      <c r="J469" s="240"/>
      <c r="K469" s="240"/>
      <c r="L469" s="244"/>
      <c r="M469" s="245"/>
      <c r="N469" s="246"/>
      <c r="O469" s="246"/>
      <c r="P469" s="246"/>
      <c r="Q469" s="246"/>
      <c r="R469" s="246"/>
      <c r="S469" s="246"/>
      <c r="T469" s="247"/>
      <c r="AT469" s="248" t="s">
        <v>162</v>
      </c>
      <c r="AU469" s="248" t="s">
        <v>89</v>
      </c>
      <c r="AV469" s="15" t="s">
        <v>85</v>
      </c>
      <c r="AW469" s="15" t="s">
        <v>34</v>
      </c>
      <c r="AX469" s="15" t="s">
        <v>80</v>
      </c>
      <c r="AY469" s="248" t="s">
        <v>151</v>
      </c>
    </row>
    <row r="470" spans="2:51" s="13" customFormat="1" ht="10.199999999999999">
      <c r="B470" s="217"/>
      <c r="C470" s="218"/>
      <c r="D470" s="213" t="s">
        <v>162</v>
      </c>
      <c r="E470" s="219" t="s">
        <v>1</v>
      </c>
      <c r="F470" s="220" t="s">
        <v>540</v>
      </c>
      <c r="G470" s="218"/>
      <c r="H470" s="221">
        <v>10.757999999999999</v>
      </c>
      <c r="I470" s="222"/>
      <c r="J470" s="218"/>
      <c r="K470" s="218"/>
      <c r="L470" s="223"/>
      <c r="M470" s="224"/>
      <c r="N470" s="225"/>
      <c r="O470" s="225"/>
      <c r="P470" s="225"/>
      <c r="Q470" s="225"/>
      <c r="R470" s="225"/>
      <c r="S470" s="225"/>
      <c r="T470" s="226"/>
      <c r="AT470" s="227" t="s">
        <v>162</v>
      </c>
      <c r="AU470" s="227" t="s">
        <v>89</v>
      </c>
      <c r="AV470" s="13" t="s">
        <v>89</v>
      </c>
      <c r="AW470" s="13" t="s">
        <v>34</v>
      </c>
      <c r="AX470" s="13" t="s">
        <v>80</v>
      </c>
      <c r="AY470" s="227" t="s">
        <v>151</v>
      </c>
    </row>
    <row r="471" spans="2:51" s="15" customFormat="1" ht="10.199999999999999">
      <c r="B471" s="239"/>
      <c r="C471" s="240"/>
      <c r="D471" s="213" t="s">
        <v>162</v>
      </c>
      <c r="E471" s="241" t="s">
        <v>1</v>
      </c>
      <c r="F471" s="242" t="s">
        <v>401</v>
      </c>
      <c r="G471" s="240"/>
      <c r="H471" s="241" t="s">
        <v>1</v>
      </c>
      <c r="I471" s="243"/>
      <c r="J471" s="240"/>
      <c r="K471" s="240"/>
      <c r="L471" s="244"/>
      <c r="M471" s="245"/>
      <c r="N471" s="246"/>
      <c r="O471" s="246"/>
      <c r="P471" s="246"/>
      <c r="Q471" s="246"/>
      <c r="R471" s="246"/>
      <c r="S471" s="246"/>
      <c r="T471" s="247"/>
      <c r="AT471" s="248" t="s">
        <v>162</v>
      </c>
      <c r="AU471" s="248" t="s">
        <v>89</v>
      </c>
      <c r="AV471" s="15" t="s">
        <v>85</v>
      </c>
      <c r="AW471" s="15" t="s">
        <v>34</v>
      </c>
      <c r="AX471" s="15" t="s">
        <v>80</v>
      </c>
      <c r="AY471" s="248" t="s">
        <v>151</v>
      </c>
    </row>
    <row r="472" spans="2:51" s="13" customFormat="1" ht="10.199999999999999">
      <c r="B472" s="217"/>
      <c r="C472" s="218"/>
      <c r="D472" s="213" t="s">
        <v>162</v>
      </c>
      <c r="E472" s="219" t="s">
        <v>1</v>
      </c>
      <c r="F472" s="220" t="s">
        <v>541</v>
      </c>
      <c r="G472" s="218"/>
      <c r="H472" s="221">
        <v>2.8</v>
      </c>
      <c r="I472" s="222"/>
      <c r="J472" s="218"/>
      <c r="K472" s="218"/>
      <c r="L472" s="223"/>
      <c r="M472" s="224"/>
      <c r="N472" s="225"/>
      <c r="O472" s="225"/>
      <c r="P472" s="225"/>
      <c r="Q472" s="225"/>
      <c r="R472" s="225"/>
      <c r="S472" s="225"/>
      <c r="T472" s="226"/>
      <c r="AT472" s="227" t="s">
        <v>162</v>
      </c>
      <c r="AU472" s="227" t="s">
        <v>89</v>
      </c>
      <c r="AV472" s="13" t="s">
        <v>89</v>
      </c>
      <c r="AW472" s="13" t="s">
        <v>34</v>
      </c>
      <c r="AX472" s="13" t="s">
        <v>80</v>
      </c>
      <c r="AY472" s="227" t="s">
        <v>151</v>
      </c>
    </row>
    <row r="473" spans="2:51" s="13" customFormat="1" ht="10.199999999999999">
      <c r="B473" s="217"/>
      <c r="C473" s="218"/>
      <c r="D473" s="213" t="s">
        <v>162</v>
      </c>
      <c r="E473" s="219" t="s">
        <v>1</v>
      </c>
      <c r="F473" s="220" t="s">
        <v>542</v>
      </c>
      <c r="G473" s="218"/>
      <c r="H473" s="221">
        <v>0.42</v>
      </c>
      <c r="I473" s="222"/>
      <c r="J473" s="218"/>
      <c r="K473" s="218"/>
      <c r="L473" s="223"/>
      <c r="M473" s="224"/>
      <c r="N473" s="225"/>
      <c r="O473" s="225"/>
      <c r="P473" s="225"/>
      <c r="Q473" s="225"/>
      <c r="R473" s="225"/>
      <c r="S473" s="225"/>
      <c r="T473" s="226"/>
      <c r="AT473" s="227" t="s">
        <v>162</v>
      </c>
      <c r="AU473" s="227" t="s">
        <v>89</v>
      </c>
      <c r="AV473" s="13" t="s">
        <v>89</v>
      </c>
      <c r="AW473" s="13" t="s">
        <v>34</v>
      </c>
      <c r="AX473" s="13" t="s">
        <v>80</v>
      </c>
      <c r="AY473" s="227" t="s">
        <v>151</v>
      </c>
    </row>
    <row r="474" spans="2:51" s="15" customFormat="1" ht="10.199999999999999">
      <c r="B474" s="239"/>
      <c r="C474" s="240"/>
      <c r="D474" s="213" t="s">
        <v>162</v>
      </c>
      <c r="E474" s="241" t="s">
        <v>1</v>
      </c>
      <c r="F474" s="242" t="s">
        <v>403</v>
      </c>
      <c r="G474" s="240"/>
      <c r="H474" s="241" t="s">
        <v>1</v>
      </c>
      <c r="I474" s="243"/>
      <c r="J474" s="240"/>
      <c r="K474" s="240"/>
      <c r="L474" s="244"/>
      <c r="M474" s="245"/>
      <c r="N474" s="246"/>
      <c r="O474" s="246"/>
      <c r="P474" s="246"/>
      <c r="Q474" s="246"/>
      <c r="R474" s="246"/>
      <c r="S474" s="246"/>
      <c r="T474" s="247"/>
      <c r="AT474" s="248" t="s">
        <v>162</v>
      </c>
      <c r="AU474" s="248" t="s">
        <v>89</v>
      </c>
      <c r="AV474" s="15" t="s">
        <v>85</v>
      </c>
      <c r="AW474" s="15" t="s">
        <v>34</v>
      </c>
      <c r="AX474" s="15" t="s">
        <v>80</v>
      </c>
      <c r="AY474" s="248" t="s">
        <v>151</v>
      </c>
    </row>
    <row r="475" spans="2:51" s="13" customFormat="1" ht="10.199999999999999">
      <c r="B475" s="217"/>
      <c r="C475" s="218"/>
      <c r="D475" s="213" t="s">
        <v>162</v>
      </c>
      <c r="E475" s="219" t="s">
        <v>1</v>
      </c>
      <c r="F475" s="220" t="s">
        <v>543</v>
      </c>
      <c r="G475" s="218"/>
      <c r="H475" s="221">
        <v>8.9280000000000008</v>
      </c>
      <c r="I475" s="222"/>
      <c r="J475" s="218"/>
      <c r="K475" s="218"/>
      <c r="L475" s="223"/>
      <c r="M475" s="224"/>
      <c r="N475" s="225"/>
      <c r="O475" s="225"/>
      <c r="P475" s="225"/>
      <c r="Q475" s="225"/>
      <c r="R475" s="225"/>
      <c r="S475" s="225"/>
      <c r="T475" s="226"/>
      <c r="AT475" s="227" t="s">
        <v>162</v>
      </c>
      <c r="AU475" s="227" t="s">
        <v>89</v>
      </c>
      <c r="AV475" s="13" t="s">
        <v>89</v>
      </c>
      <c r="AW475" s="13" t="s">
        <v>34</v>
      </c>
      <c r="AX475" s="13" t="s">
        <v>80</v>
      </c>
      <c r="AY475" s="227" t="s">
        <v>151</v>
      </c>
    </row>
    <row r="476" spans="2:51" s="16" customFormat="1" ht="10.199999999999999">
      <c r="B476" s="259"/>
      <c r="C476" s="260"/>
      <c r="D476" s="213" t="s">
        <v>162</v>
      </c>
      <c r="E476" s="261" t="s">
        <v>1</v>
      </c>
      <c r="F476" s="262" t="s">
        <v>274</v>
      </c>
      <c r="G476" s="260"/>
      <c r="H476" s="263">
        <v>136.44399999999999</v>
      </c>
      <c r="I476" s="264"/>
      <c r="J476" s="260"/>
      <c r="K476" s="260"/>
      <c r="L476" s="265"/>
      <c r="M476" s="266"/>
      <c r="N476" s="267"/>
      <c r="O476" s="267"/>
      <c r="P476" s="267"/>
      <c r="Q476" s="267"/>
      <c r="R476" s="267"/>
      <c r="S476" s="267"/>
      <c r="T476" s="268"/>
      <c r="AT476" s="269" t="s">
        <v>162</v>
      </c>
      <c r="AU476" s="269" t="s">
        <v>89</v>
      </c>
      <c r="AV476" s="16" t="s">
        <v>170</v>
      </c>
      <c r="AW476" s="16" t="s">
        <v>34</v>
      </c>
      <c r="AX476" s="16" t="s">
        <v>80</v>
      </c>
      <c r="AY476" s="269" t="s">
        <v>151</v>
      </c>
    </row>
    <row r="477" spans="2:51" s="15" customFormat="1" ht="10.199999999999999">
      <c r="B477" s="239"/>
      <c r="C477" s="240"/>
      <c r="D477" s="213" t="s">
        <v>162</v>
      </c>
      <c r="E477" s="241" t="s">
        <v>1</v>
      </c>
      <c r="F477" s="242" t="s">
        <v>405</v>
      </c>
      <c r="G477" s="240"/>
      <c r="H477" s="241" t="s">
        <v>1</v>
      </c>
      <c r="I477" s="243"/>
      <c r="J477" s="240"/>
      <c r="K477" s="240"/>
      <c r="L477" s="244"/>
      <c r="M477" s="245"/>
      <c r="N477" s="246"/>
      <c r="O477" s="246"/>
      <c r="P477" s="246"/>
      <c r="Q477" s="246"/>
      <c r="R477" s="246"/>
      <c r="S477" s="246"/>
      <c r="T477" s="247"/>
      <c r="AT477" s="248" t="s">
        <v>162</v>
      </c>
      <c r="AU477" s="248" t="s">
        <v>89</v>
      </c>
      <c r="AV477" s="15" t="s">
        <v>85</v>
      </c>
      <c r="AW477" s="15" t="s">
        <v>34</v>
      </c>
      <c r="AX477" s="15" t="s">
        <v>80</v>
      </c>
      <c r="AY477" s="248" t="s">
        <v>151</v>
      </c>
    </row>
    <row r="478" spans="2:51" s="13" customFormat="1" ht="10.199999999999999">
      <c r="B478" s="217"/>
      <c r="C478" s="218"/>
      <c r="D478" s="213" t="s">
        <v>162</v>
      </c>
      <c r="E478" s="219" t="s">
        <v>1</v>
      </c>
      <c r="F478" s="220" t="s">
        <v>406</v>
      </c>
      <c r="G478" s="218"/>
      <c r="H478" s="221">
        <v>45.405000000000001</v>
      </c>
      <c r="I478" s="222"/>
      <c r="J478" s="218"/>
      <c r="K478" s="218"/>
      <c r="L478" s="223"/>
      <c r="M478" s="224"/>
      <c r="N478" s="225"/>
      <c r="O478" s="225"/>
      <c r="P478" s="225"/>
      <c r="Q478" s="225"/>
      <c r="R478" s="225"/>
      <c r="S478" s="225"/>
      <c r="T478" s="226"/>
      <c r="AT478" s="227" t="s">
        <v>162</v>
      </c>
      <c r="AU478" s="227" t="s">
        <v>89</v>
      </c>
      <c r="AV478" s="13" t="s">
        <v>89</v>
      </c>
      <c r="AW478" s="13" t="s">
        <v>34</v>
      </c>
      <c r="AX478" s="13" t="s">
        <v>80</v>
      </c>
      <c r="AY478" s="227" t="s">
        <v>151</v>
      </c>
    </row>
    <row r="479" spans="2:51" s="15" customFormat="1" ht="10.199999999999999">
      <c r="B479" s="239"/>
      <c r="C479" s="240"/>
      <c r="D479" s="213" t="s">
        <v>162</v>
      </c>
      <c r="E479" s="241" t="s">
        <v>1</v>
      </c>
      <c r="F479" s="242" t="s">
        <v>407</v>
      </c>
      <c r="G479" s="240"/>
      <c r="H479" s="241" t="s">
        <v>1</v>
      </c>
      <c r="I479" s="243"/>
      <c r="J479" s="240"/>
      <c r="K479" s="240"/>
      <c r="L479" s="244"/>
      <c r="M479" s="245"/>
      <c r="N479" s="246"/>
      <c r="O479" s="246"/>
      <c r="P479" s="246"/>
      <c r="Q479" s="246"/>
      <c r="R479" s="246"/>
      <c r="S479" s="246"/>
      <c r="T479" s="247"/>
      <c r="AT479" s="248" t="s">
        <v>162</v>
      </c>
      <c r="AU479" s="248" t="s">
        <v>89</v>
      </c>
      <c r="AV479" s="15" t="s">
        <v>85</v>
      </c>
      <c r="AW479" s="15" t="s">
        <v>34</v>
      </c>
      <c r="AX479" s="15" t="s">
        <v>80</v>
      </c>
      <c r="AY479" s="248" t="s">
        <v>151</v>
      </c>
    </row>
    <row r="480" spans="2:51" s="13" customFormat="1" ht="10.199999999999999">
      <c r="B480" s="217"/>
      <c r="C480" s="218"/>
      <c r="D480" s="213" t="s">
        <v>162</v>
      </c>
      <c r="E480" s="219" t="s">
        <v>1</v>
      </c>
      <c r="F480" s="220" t="s">
        <v>408</v>
      </c>
      <c r="G480" s="218"/>
      <c r="H480" s="221">
        <v>8.2590000000000003</v>
      </c>
      <c r="I480" s="222"/>
      <c r="J480" s="218"/>
      <c r="K480" s="218"/>
      <c r="L480" s="223"/>
      <c r="M480" s="224"/>
      <c r="N480" s="225"/>
      <c r="O480" s="225"/>
      <c r="P480" s="225"/>
      <c r="Q480" s="225"/>
      <c r="R480" s="225"/>
      <c r="S480" s="225"/>
      <c r="T480" s="226"/>
      <c r="AT480" s="227" t="s">
        <v>162</v>
      </c>
      <c r="AU480" s="227" t="s">
        <v>89</v>
      </c>
      <c r="AV480" s="13" t="s">
        <v>89</v>
      </c>
      <c r="AW480" s="13" t="s">
        <v>34</v>
      </c>
      <c r="AX480" s="13" t="s">
        <v>80</v>
      </c>
      <c r="AY480" s="227" t="s">
        <v>151</v>
      </c>
    </row>
    <row r="481" spans="1:65" s="13" customFormat="1" ht="20.399999999999999">
      <c r="B481" s="217"/>
      <c r="C481" s="218"/>
      <c r="D481" s="213" t="s">
        <v>162</v>
      </c>
      <c r="E481" s="219" t="s">
        <v>1</v>
      </c>
      <c r="F481" s="220" t="s">
        <v>409</v>
      </c>
      <c r="G481" s="218"/>
      <c r="H481" s="221">
        <v>5.5590000000000002</v>
      </c>
      <c r="I481" s="222"/>
      <c r="J481" s="218"/>
      <c r="K481" s="218"/>
      <c r="L481" s="223"/>
      <c r="M481" s="224"/>
      <c r="N481" s="225"/>
      <c r="O481" s="225"/>
      <c r="P481" s="225"/>
      <c r="Q481" s="225"/>
      <c r="R481" s="225"/>
      <c r="S481" s="225"/>
      <c r="T481" s="226"/>
      <c r="AT481" s="227" t="s">
        <v>162</v>
      </c>
      <c r="AU481" s="227" t="s">
        <v>89</v>
      </c>
      <c r="AV481" s="13" t="s">
        <v>89</v>
      </c>
      <c r="AW481" s="13" t="s">
        <v>34</v>
      </c>
      <c r="AX481" s="13" t="s">
        <v>80</v>
      </c>
      <c r="AY481" s="227" t="s">
        <v>151</v>
      </c>
    </row>
    <row r="482" spans="1:65" s="15" customFormat="1" ht="10.199999999999999">
      <c r="B482" s="239"/>
      <c r="C482" s="240"/>
      <c r="D482" s="213" t="s">
        <v>162</v>
      </c>
      <c r="E482" s="241" t="s">
        <v>1</v>
      </c>
      <c r="F482" s="242" t="s">
        <v>410</v>
      </c>
      <c r="G482" s="240"/>
      <c r="H482" s="241" t="s">
        <v>1</v>
      </c>
      <c r="I482" s="243"/>
      <c r="J482" s="240"/>
      <c r="K482" s="240"/>
      <c r="L482" s="244"/>
      <c r="M482" s="245"/>
      <c r="N482" s="246"/>
      <c r="O482" s="246"/>
      <c r="P482" s="246"/>
      <c r="Q482" s="246"/>
      <c r="R482" s="246"/>
      <c r="S482" s="246"/>
      <c r="T482" s="247"/>
      <c r="AT482" s="248" t="s">
        <v>162</v>
      </c>
      <c r="AU482" s="248" t="s">
        <v>89</v>
      </c>
      <c r="AV482" s="15" t="s">
        <v>85</v>
      </c>
      <c r="AW482" s="15" t="s">
        <v>34</v>
      </c>
      <c r="AX482" s="15" t="s">
        <v>80</v>
      </c>
      <c r="AY482" s="248" t="s">
        <v>151</v>
      </c>
    </row>
    <row r="483" spans="1:65" s="13" customFormat="1" ht="10.199999999999999">
      <c r="B483" s="217"/>
      <c r="C483" s="218"/>
      <c r="D483" s="213" t="s">
        <v>162</v>
      </c>
      <c r="E483" s="219" t="s">
        <v>1</v>
      </c>
      <c r="F483" s="220" t="s">
        <v>411</v>
      </c>
      <c r="G483" s="218"/>
      <c r="H483" s="221">
        <v>39.965000000000003</v>
      </c>
      <c r="I483" s="222"/>
      <c r="J483" s="218"/>
      <c r="K483" s="218"/>
      <c r="L483" s="223"/>
      <c r="M483" s="224"/>
      <c r="N483" s="225"/>
      <c r="O483" s="225"/>
      <c r="P483" s="225"/>
      <c r="Q483" s="225"/>
      <c r="R483" s="225"/>
      <c r="S483" s="225"/>
      <c r="T483" s="226"/>
      <c r="AT483" s="227" t="s">
        <v>162</v>
      </c>
      <c r="AU483" s="227" t="s">
        <v>89</v>
      </c>
      <c r="AV483" s="13" t="s">
        <v>89</v>
      </c>
      <c r="AW483" s="13" t="s">
        <v>34</v>
      </c>
      <c r="AX483" s="13" t="s">
        <v>80</v>
      </c>
      <c r="AY483" s="227" t="s">
        <v>151</v>
      </c>
    </row>
    <row r="484" spans="1:65" s="15" customFormat="1" ht="10.199999999999999">
      <c r="B484" s="239"/>
      <c r="C484" s="240"/>
      <c r="D484" s="213" t="s">
        <v>162</v>
      </c>
      <c r="E484" s="241" t="s">
        <v>1</v>
      </c>
      <c r="F484" s="242" t="s">
        <v>235</v>
      </c>
      <c r="G484" s="240"/>
      <c r="H484" s="241" t="s">
        <v>1</v>
      </c>
      <c r="I484" s="243"/>
      <c r="J484" s="240"/>
      <c r="K484" s="240"/>
      <c r="L484" s="244"/>
      <c r="M484" s="245"/>
      <c r="N484" s="246"/>
      <c r="O484" s="246"/>
      <c r="P484" s="246"/>
      <c r="Q484" s="246"/>
      <c r="R484" s="246"/>
      <c r="S484" s="246"/>
      <c r="T484" s="247"/>
      <c r="AT484" s="248" t="s">
        <v>162</v>
      </c>
      <c r="AU484" s="248" t="s">
        <v>89</v>
      </c>
      <c r="AV484" s="15" t="s">
        <v>85</v>
      </c>
      <c r="AW484" s="15" t="s">
        <v>34</v>
      </c>
      <c r="AX484" s="15" t="s">
        <v>80</v>
      </c>
      <c r="AY484" s="248" t="s">
        <v>151</v>
      </c>
    </row>
    <row r="485" spans="1:65" s="13" customFormat="1" ht="10.199999999999999">
      <c r="B485" s="217"/>
      <c r="C485" s="218"/>
      <c r="D485" s="213" t="s">
        <v>162</v>
      </c>
      <c r="E485" s="219" t="s">
        <v>1</v>
      </c>
      <c r="F485" s="220" t="s">
        <v>412</v>
      </c>
      <c r="G485" s="218"/>
      <c r="H485" s="221">
        <v>0.9</v>
      </c>
      <c r="I485" s="222"/>
      <c r="J485" s="218"/>
      <c r="K485" s="218"/>
      <c r="L485" s="223"/>
      <c r="M485" s="224"/>
      <c r="N485" s="225"/>
      <c r="O485" s="225"/>
      <c r="P485" s="225"/>
      <c r="Q485" s="225"/>
      <c r="R485" s="225"/>
      <c r="S485" s="225"/>
      <c r="T485" s="226"/>
      <c r="AT485" s="227" t="s">
        <v>162</v>
      </c>
      <c r="AU485" s="227" t="s">
        <v>89</v>
      </c>
      <c r="AV485" s="13" t="s">
        <v>89</v>
      </c>
      <c r="AW485" s="13" t="s">
        <v>34</v>
      </c>
      <c r="AX485" s="13" t="s">
        <v>80</v>
      </c>
      <c r="AY485" s="227" t="s">
        <v>151</v>
      </c>
    </row>
    <row r="486" spans="1:65" s="13" customFormat="1" ht="10.199999999999999">
      <c r="B486" s="217"/>
      <c r="C486" s="218"/>
      <c r="D486" s="213" t="s">
        <v>162</v>
      </c>
      <c r="E486" s="219" t="s">
        <v>1</v>
      </c>
      <c r="F486" s="220" t="s">
        <v>412</v>
      </c>
      <c r="G486" s="218"/>
      <c r="H486" s="221">
        <v>0.9</v>
      </c>
      <c r="I486" s="222"/>
      <c r="J486" s="218"/>
      <c r="K486" s="218"/>
      <c r="L486" s="223"/>
      <c r="M486" s="224"/>
      <c r="N486" s="225"/>
      <c r="O486" s="225"/>
      <c r="P486" s="225"/>
      <c r="Q486" s="225"/>
      <c r="R486" s="225"/>
      <c r="S486" s="225"/>
      <c r="T486" s="226"/>
      <c r="AT486" s="227" t="s">
        <v>162</v>
      </c>
      <c r="AU486" s="227" t="s">
        <v>89</v>
      </c>
      <c r="AV486" s="13" t="s">
        <v>89</v>
      </c>
      <c r="AW486" s="13" t="s">
        <v>34</v>
      </c>
      <c r="AX486" s="13" t="s">
        <v>80</v>
      </c>
      <c r="AY486" s="227" t="s">
        <v>151</v>
      </c>
    </row>
    <row r="487" spans="1:65" s="13" customFormat="1" ht="10.199999999999999">
      <c r="B487" s="217"/>
      <c r="C487" s="218"/>
      <c r="D487" s="213" t="s">
        <v>162</v>
      </c>
      <c r="E487" s="219" t="s">
        <v>1</v>
      </c>
      <c r="F487" s="220" t="s">
        <v>413</v>
      </c>
      <c r="G487" s="218"/>
      <c r="H487" s="221">
        <v>2.06</v>
      </c>
      <c r="I487" s="222"/>
      <c r="J487" s="218"/>
      <c r="K487" s="218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162</v>
      </c>
      <c r="AU487" s="227" t="s">
        <v>89</v>
      </c>
      <c r="AV487" s="13" t="s">
        <v>89</v>
      </c>
      <c r="AW487" s="13" t="s">
        <v>34</v>
      </c>
      <c r="AX487" s="13" t="s">
        <v>80</v>
      </c>
      <c r="AY487" s="227" t="s">
        <v>151</v>
      </c>
    </row>
    <row r="488" spans="1:65" s="13" customFormat="1" ht="10.199999999999999">
      <c r="B488" s="217"/>
      <c r="C488" s="218"/>
      <c r="D488" s="213" t="s">
        <v>162</v>
      </c>
      <c r="E488" s="219" t="s">
        <v>1</v>
      </c>
      <c r="F488" s="220" t="s">
        <v>414</v>
      </c>
      <c r="G488" s="218"/>
      <c r="H488" s="221">
        <v>5.9640000000000004</v>
      </c>
      <c r="I488" s="222"/>
      <c r="J488" s="218"/>
      <c r="K488" s="218"/>
      <c r="L488" s="223"/>
      <c r="M488" s="224"/>
      <c r="N488" s="225"/>
      <c r="O488" s="225"/>
      <c r="P488" s="225"/>
      <c r="Q488" s="225"/>
      <c r="R488" s="225"/>
      <c r="S488" s="225"/>
      <c r="T488" s="226"/>
      <c r="AT488" s="227" t="s">
        <v>162</v>
      </c>
      <c r="AU488" s="227" t="s">
        <v>89</v>
      </c>
      <c r="AV488" s="13" t="s">
        <v>89</v>
      </c>
      <c r="AW488" s="13" t="s">
        <v>34</v>
      </c>
      <c r="AX488" s="13" t="s">
        <v>80</v>
      </c>
      <c r="AY488" s="227" t="s">
        <v>151</v>
      </c>
    </row>
    <row r="489" spans="1:65" s="15" customFormat="1" ht="10.199999999999999">
      <c r="B489" s="239"/>
      <c r="C489" s="240"/>
      <c r="D489" s="213" t="s">
        <v>162</v>
      </c>
      <c r="E489" s="241" t="s">
        <v>1</v>
      </c>
      <c r="F489" s="242" t="s">
        <v>415</v>
      </c>
      <c r="G489" s="240"/>
      <c r="H489" s="241" t="s">
        <v>1</v>
      </c>
      <c r="I489" s="243"/>
      <c r="J489" s="240"/>
      <c r="K489" s="240"/>
      <c r="L489" s="244"/>
      <c r="M489" s="245"/>
      <c r="N489" s="246"/>
      <c r="O489" s="246"/>
      <c r="P489" s="246"/>
      <c r="Q489" s="246"/>
      <c r="R489" s="246"/>
      <c r="S489" s="246"/>
      <c r="T489" s="247"/>
      <c r="AT489" s="248" t="s">
        <v>162</v>
      </c>
      <c r="AU489" s="248" t="s">
        <v>89</v>
      </c>
      <c r="AV489" s="15" t="s">
        <v>85</v>
      </c>
      <c r="AW489" s="15" t="s">
        <v>34</v>
      </c>
      <c r="AX489" s="15" t="s">
        <v>80</v>
      </c>
      <c r="AY489" s="248" t="s">
        <v>151</v>
      </c>
    </row>
    <row r="490" spans="1:65" s="13" customFormat="1" ht="10.199999999999999">
      <c r="B490" s="217"/>
      <c r="C490" s="218"/>
      <c r="D490" s="213" t="s">
        <v>162</v>
      </c>
      <c r="E490" s="219" t="s">
        <v>1</v>
      </c>
      <c r="F490" s="220" t="s">
        <v>544</v>
      </c>
      <c r="G490" s="218"/>
      <c r="H490" s="221">
        <v>15.848000000000001</v>
      </c>
      <c r="I490" s="222"/>
      <c r="J490" s="218"/>
      <c r="K490" s="218"/>
      <c r="L490" s="223"/>
      <c r="M490" s="224"/>
      <c r="N490" s="225"/>
      <c r="O490" s="225"/>
      <c r="P490" s="225"/>
      <c r="Q490" s="225"/>
      <c r="R490" s="225"/>
      <c r="S490" s="225"/>
      <c r="T490" s="226"/>
      <c r="AT490" s="227" t="s">
        <v>162</v>
      </c>
      <c r="AU490" s="227" t="s">
        <v>89</v>
      </c>
      <c r="AV490" s="13" t="s">
        <v>89</v>
      </c>
      <c r="AW490" s="13" t="s">
        <v>34</v>
      </c>
      <c r="AX490" s="13" t="s">
        <v>80</v>
      </c>
      <c r="AY490" s="227" t="s">
        <v>151</v>
      </c>
    </row>
    <row r="491" spans="1:65" s="15" customFormat="1" ht="10.199999999999999">
      <c r="B491" s="239"/>
      <c r="C491" s="240"/>
      <c r="D491" s="213" t="s">
        <v>162</v>
      </c>
      <c r="E491" s="241" t="s">
        <v>1</v>
      </c>
      <c r="F491" s="242" t="s">
        <v>417</v>
      </c>
      <c r="G491" s="240"/>
      <c r="H491" s="241" t="s">
        <v>1</v>
      </c>
      <c r="I491" s="243"/>
      <c r="J491" s="240"/>
      <c r="K491" s="240"/>
      <c r="L491" s="244"/>
      <c r="M491" s="245"/>
      <c r="N491" s="246"/>
      <c r="O491" s="246"/>
      <c r="P491" s="246"/>
      <c r="Q491" s="246"/>
      <c r="R491" s="246"/>
      <c r="S491" s="246"/>
      <c r="T491" s="247"/>
      <c r="AT491" s="248" t="s">
        <v>162</v>
      </c>
      <c r="AU491" s="248" t="s">
        <v>89</v>
      </c>
      <c r="AV491" s="15" t="s">
        <v>85</v>
      </c>
      <c r="AW491" s="15" t="s">
        <v>34</v>
      </c>
      <c r="AX491" s="15" t="s">
        <v>80</v>
      </c>
      <c r="AY491" s="248" t="s">
        <v>151</v>
      </c>
    </row>
    <row r="492" spans="1:65" s="13" customFormat="1" ht="10.199999999999999">
      <c r="B492" s="217"/>
      <c r="C492" s="218"/>
      <c r="D492" s="213" t="s">
        <v>162</v>
      </c>
      <c r="E492" s="219" t="s">
        <v>1</v>
      </c>
      <c r="F492" s="220" t="s">
        <v>545</v>
      </c>
      <c r="G492" s="218"/>
      <c r="H492" s="221">
        <v>1.52</v>
      </c>
      <c r="I492" s="222"/>
      <c r="J492" s="218"/>
      <c r="K492" s="218"/>
      <c r="L492" s="223"/>
      <c r="M492" s="224"/>
      <c r="N492" s="225"/>
      <c r="O492" s="225"/>
      <c r="P492" s="225"/>
      <c r="Q492" s="225"/>
      <c r="R492" s="225"/>
      <c r="S492" s="225"/>
      <c r="T492" s="226"/>
      <c r="AT492" s="227" t="s">
        <v>162</v>
      </c>
      <c r="AU492" s="227" t="s">
        <v>89</v>
      </c>
      <c r="AV492" s="13" t="s">
        <v>89</v>
      </c>
      <c r="AW492" s="13" t="s">
        <v>34</v>
      </c>
      <c r="AX492" s="13" t="s">
        <v>80</v>
      </c>
      <c r="AY492" s="227" t="s">
        <v>151</v>
      </c>
    </row>
    <row r="493" spans="1:65" s="16" customFormat="1" ht="10.199999999999999">
      <c r="B493" s="259"/>
      <c r="C493" s="260"/>
      <c r="D493" s="213" t="s">
        <v>162</v>
      </c>
      <c r="E493" s="261" t="s">
        <v>1</v>
      </c>
      <c r="F493" s="262" t="s">
        <v>274</v>
      </c>
      <c r="G493" s="260"/>
      <c r="H493" s="263">
        <v>126.38000000000001</v>
      </c>
      <c r="I493" s="264"/>
      <c r="J493" s="260"/>
      <c r="K493" s="260"/>
      <c r="L493" s="265"/>
      <c r="M493" s="266"/>
      <c r="N493" s="267"/>
      <c r="O493" s="267"/>
      <c r="P493" s="267"/>
      <c r="Q493" s="267"/>
      <c r="R493" s="267"/>
      <c r="S493" s="267"/>
      <c r="T493" s="268"/>
      <c r="AT493" s="269" t="s">
        <v>162</v>
      </c>
      <c r="AU493" s="269" t="s">
        <v>89</v>
      </c>
      <c r="AV493" s="16" t="s">
        <v>170</v>
      </c>
      <c r="AW493" s="16" t="s">
        <v>34</v>
      </c>
      <c r="AX493" s="16" t="s">
        <v>80</v>
      </c>
      <c r="AY493" s="269" t="s">
        <v>151</v>
      </c>
    </row>
    <row r="494" spans="1:65" s="14" customFormat="1" ht="10.199999999999999">
      <c r="B494" s="228"/>
      <c r="C494" s="229"/>
      <c r="D494" s="213" t="s">
        <v>162</v>
      </c>
      <c r="E494" s="230" t="s">
        <v>1</v>
      </c>
      <c r="F494" s="231" t="s">
        <v>164</v>
      </c>
      <c r="G494" s="229"/>
      <c r="H494" s="232">
        <v>262.82400000000001</v>
      </c>
      <c r="I494" s="233"/>
      <c r="J494" s="229"/>
      <c r="K494" s="229"/>
      <c r="L494" s="234"/>
      <c r="M494" s="235"/>
      <c r="N494" s="236"/>
      <c r="O494" s="236"/>
      <c r="P494" s="236"/>
      <c r="Q494" s="236"/>
      <c r="R494" s="236"/>
      <c r="S494" s="236"/>
      <c r="T494" s="237"/>
      <c r="AT494" s="238" t="s">
        <v>162</v>
      </c>
      <c r="AU494" s="238" t="s">
        <v>89</v>
      </c>
      <c r="AV494" s="14" t="s">
        <v>158</v>
      </c>
      <c r="AW494" s="14" t="s">
        <v>34</v>
      </c>
      <c r="AX494" s="14" t="s">
        <v>85</v>
      </c>
      <c r="AY494" s="238" t="s">
        <v>151</v>
      </c>
    </row>
    <row r="495" spans="1:65" s="2" customFormat="1" ht="16.5" customHeight="1">
      <c r="A495" s="35"/>
      <c r="B495" s="36"/>
      <c r="C495" s="249" t="s">
        <v>546</v>
      </c>
      <c r="D495" s="249" t="s">
        <v>216</v>
      </c>
      <c r="E495" s="250" t="s">
        <v>547</v>
      </c>
      <c r="F495" s="251" t="s">
        <v>548</v>
      </c>
      <c r="G495" s="252" t="s">
        <v>231</v>
      </c>
      <c r="H495" s="253">
        <v>190.80500000000001</v>
      </c>
      <c r="I495" s="254"/>
      <c r="J495" s="255">
        <f>ROUND(I495*H495,2)</f>
        <v>0</v>
      </c>
      <c r="K495" s="251" t="s">
        <v>1</v>
      </c>
      <c r="L495" s="256"/>
      <c r="M495" s="257" t="s">
        <v>1</v>
      </c>
      <c r="N495" s="258" t="s">
        <v>45</v>
      </c>
      <c r="O495" s="72"/>
      <c r="P495" s="209">
        <f>O495*H495</f>
        <v>0</v>
      </c>
      <c r="Q495" s="209">
        <v>2.2000000000000001E-3</v>
      </c>
      <c r="R495" s="209">
        <f>Q495*H495</f>
        <v>0.41977100000000006</v>
      </c>
      <c r="S495" s="209">
        <v>0</v>
      </c>
      <c r="T495" s="210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11" t="s">
        <v>367</v>
      </c>
      <c r="AT495" s="211" t="s">
        <v>216</v>
      </c>
      <c r="AU495" s="211" t="s">
        <v>89</v>
      </c>
      <c r="AY495" s="18" t="s">
        <v>151</v>
      </c>
      <c r="BE495" s="212">
        <f>IF(N495="základní",J495,0)</f>
        <v>0</v>
      </c>
      <c r="BF495" s="212">
        <f>IF(N495="snížená",J495,0)</f>
        <v>0</v>
      </c>
      <c r="BG495" s="212">
        <f>IF(N495="zákl. přenesená",J495,0)</f>
        <v>0</v>
      </c>
      <c r="BH495" s="212">
        <f>IF(N495="sníž. přenesená",J495,0)</f>
        <v>0</v>
      </c>
      <c r="BI495" s="212">
        <f>IF(N495="nulová",J495,0)</f>
        <v>0</v>
      </c>
      <c r="BJ495" s="18" t="s">
        <v>85</v>
      </c>
      <c r="BK495" s="212">
        <f>ROUND(I495*H495,2)</f>
        <v>0</v>
      </c>
      <c r="BL495" s="18" t="s">
        <v>264</v>
      </c>
      <c r="BM495" s="211" t="s">
        <v>549</v>
      </c>
    </row>
    <row r="496" spans="1:65" s="2" customFormat="1" ht="19.2">
      <c r="A496" s="35"/>
      <c r="B496" s="36"/>
      <c r="C496" s="37"/>
      <c r="D496" s="213" t="s">
        <v>160</v>
      </c>
      <c r="E496" s="37"/>
      <c r="F496" s="214" t="s">
        <v>550</v>
      </c>
      <c r="G496" s="37"/>
      <c r="H496" s="37"/>
      <c r="I496" s="112"/>
      <c r="J496" s="37"/>
      <c r="K496" s="37"/>
      <c r="L496" s="40"/>
      <c r="M496" s="215"/>
      <c r="N496" s="216"/>
      <c r="O496" s="72"/>
      <c r="P496" s="72"/>
      <c r="Q496" s="72"/>
      <c r="R496" s="72"/>
      <c r="S496" s="72"/>
      <c r="T496" s="73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160</v>
      </c>
      <c r="AU496" s="18" t="s">
        <v>89</v>
      </c>
    </row>
    <row r="497" spans="2:51" s="15" customFormat="1" ht="10.199999999999999">
      <c r="B497" s="239"/>
      <c r="C497" s="240"/>
      <c r="D497" s="213" t="s">
        <v>162</v>
      </c>
      <c r="E497" s="241" t="s">
        <v>1</v>
      </c>
      <c r="F497" s="242" t="s">
        <v>381</v>
      </c>
      <c r="G497" s="240"/>
      <c r="H497" s="241" t="s">
        <v>1</v>
      </c>
      <c r="I497" s="243"/>
      <c r="J497" s="240"/>
      <c r="K497" s="240"/>
      <c r="L497" s="244"/>
      <c r="M497" s="245"/>
      <c r="N497" s="246"/>
      <c r="O497" s="246"/>
      <c r="P497" s="246"/>
      <c r="Q497" s="246"/>
      <c r="R497" s="246"/>
      <c r="S497" s="246"/>
      <c r="T497" s="247"/>
      <c r="AT497" s="248" t="s">
        <v>162</v>
      </c>
      <c r="AU497" s="248" t="s">
        <v>89</v>
      </c>
      <c r="AV497" s="15" t="s">
        <v>85</v>
      </c>
      <c r="AW497" s="15" t="s">
        <v>34</v>
      </c>
      <c r="AX497" s="15" t="s">
        <v>80</v>
      </c>
      <c r="AY497" s="248" t="s">
        <v>151</v>
      </c>
    </row>
    <row r="498" spans="2:51" s="13" customFormat="1" ht="10.199999999999999">
      <c r="B498" s="217"/>
      <c r="C498" s="218"/>
      <c r="D498" s="213" t="s">
        <v>162</v>
      </c>
      <c r="E498" s="219" t="s">
        <v>1</v>
      </c>
      <c r="F498" s="220" t="s">
        <v>551</v>
      </c>
      <c r="G498" s="218"/>
      <c r="H498" s="221">
        <v>2.1680000000000001</v>
      </c>
      <c r="I498" s="222"/>
      <c r="J498" s="218"/>
      <c r="K498" s="218"/>
      <c r="L498" s="223"/>
      <c r="M498" s="224"/>
      <c r="N498" s="225"/>
      <c r="O498" s="225"/>
      <c r="P498" s="225"/>
      <c r="Q498" s="225"/>
      <c r="R498" s="225"/>
      <c r="S498" s="225"/>
      <c r="T498" s="226"/>
      <c r="AT498" s="227" t="s">
        <v>162</v>
      </c>
      <c r="AU498" s="227" t="s">
        <v>89</v>
      </c>
      <c r="AV498" s="13" t="s">
        <v>89</v>
      </c>
      <c r="AW498" s="13" t="s">
        <v>34</v>
      </c>
      <c r="AX498" s="13" t="s">
        <v>80</v>
      </c>
      <c r="AY498" s="227" t="s">
        <v>151</v>
      </c>
    </row>
    <row r="499" spans="2:51" s="15" customFormat="1" ht="10.199999999999999">
      <c r="B499" s="239"/>
      <c r="C499" s="240"/>
      <c r="D499" s="213" t="s">
        <v>162</v>
      </c>
      <c r="E499" s="241" t="s">
        <v>1</v>
      </c>
      <c r="F499" s="242" t="s">
        <v>383</v>
      </c>
      <c r="G499" s="240"/>
      <c r="H499" s="241" t="s">
        <v>1</v>
      </c>
      <c r="I499" s="243"/>
      <c r="J499" s="240"/>
      <c r="K499" s="240"/>
      <c r="L499" s="244"/>
      <c r="M499" s="245"/>
      <c r="N499" s="246"/>
      <c r="O499" s="246"/>
      <c r="P499" s="246"/>
      <c r="Q499" s="246"/>
      <c r="R499" s="246"/>
      <c r="S499" s="246"/>
      <c r="T499" s="247"/>
      <c r="AT499" s="248" t="s">
        <v>162</v>
      </c>
      <c r="AU499" s="248" t="s">
        <v>89</v>
      </c>
      <c r="AV499" s="15" t="s">
        <v>85</v>
      </c>
      <c r="AW499" s="15" t="s">
        <v>34</v>
      </c>
      <c r="AX499" s="15" t="s">
        <v>80</v>
      </c>
      <c r="AY499" s="248" t="s">
        <v>151</v>
      </c>
    </row>
    <row r="500" spans="2:51" s="13" customFormat="1" ht="10.199999999999999">
      <c r="B500" s="217"/>
      <c r="C500" s="218"/>
      <c r="D500" s="213" t="s">
        <v>162</v>
      </c>
      <c r="E500" s="219" t="s">
        <v>1</v>
      </c>
      <c r="F500" s="220" t="s">
        <v>552</v>
      </c>
      <c r="G500" s="218"/>
      <c r="H500" s="221">
        <v>3.18</v>
      </c>
      <c r="I500" s="222"/>
      <c r="J500" s="218"/>
      <c r="K500" s="218"/>
      <c r="L500" s="223"/>
      <c r="M500" s="224"/>
      <c r="N500" s="225"/>
      <c r="O500" s="225"/>
      <c r="P500" s="225"/>
      <c r="Q500" s="225"/>
      <c r="R500" s="225"/>
      <c r="S500" s="225"/>
      <c r="T500" s="226"/>
      <c r="AT500" s="227" t="s">
        <v>162</v>
      </c>
      <c r="AU500" s="227" t="s">
        <v>89</v>
      </c>
      <c r="AV500" s="13" t="s">
        <v>89</v>
      </c>
      <c r="AW500" s="13" t="s">
        <v>34</v>
      </c>
      <c r="AX500" s="13" t="s">
        <v>80</v>
      </c>
      <c r="AY500" s="227" t="s">
        <v>151</v>
      </c>
    </row>
    <row r="501" spans="2:51" s="13" customFormat="1" ht="10.199999999999999">
      <c r="B501" s="217"/>
      <c r="C501" s="218"/>
      <c r="D501" s="213" t="s">
        <v>162</v>
      </c>
      <c r="E501" s="219" t="s">
        <v>1</v>
      </c>
      <c r="F501" s="220" t="s">
        <v>553</v>
      </c>
      <c r="G501" s="218"/>
      <c r="H501" s="221">
        <v>0.3</v>
      </c>
      <c r="I501" s="222"/>
      <c r="J501" s="218"/>
      <c r="K501" s="218"/>
      <c r="L501" s="223"/>
      <c r="M501" s="224"/>
      <c r="N501" s="225"/>
      <c r="O501" s="225"/>
      <c r="P501" s="225"/>
      <c r="Q501" s="225"/>
      <c r="R501" s="225"/>
      <c r="S501" s="225"/>
      <c r="T501" s="226"/>
      <c r="AT501" s="227" t="s">
        <v>162</v>
      </c>
      <c r="AU501" s="227" t="s">
        <v>89</v>
      </c>
      <c r="AV501" s="13" t="s">
        <v>89</v>
      </c>
      <c r="AW501" s="13" t="s">
        <v>34</v>
      </c>
      <c r="AX501" s="13" t="s">
        <v>80</v>
      </c>
      <c r="AY501" s="227" t="s">
        <v>151</v>
      </c>
    </row>
    <row r="502" spans="2:51" s="15" customFormat="1" ht="10.199999999999999">
      <c r="B502" s="239"/>
      <c r="C502" s="240"/>
      <c r="D502" s="213" t="s">
        <v>162</v>
      </c>
      <c r="E502" s="241" t="s">
        <v>1</v>
      </c>
      <c r="F502" s="242" t="s">
        <v>386</v>
      </c>
      <c r="G502" s="240"/>
      <c r="H502" s="241" t="s">
        <v>1</v>
      </c>
      <c r="I502" s="243"/>
      <c r="J502" s="240"/>
      <c r="K502" s="240"/>
      <c r="L502" s="244"/>
      <c r="M502" s="245"/>
      <c r="N502" s="246"/>
      <c r="O502" s="246"/>
      <c r="P502" s="246"/>
      <c r="Q502" s="246"/>
      <c r="R502" s="246"/>
      <c r="S502" s="246"/>
      <c r="T502" s="247"/>
      <c r="AT502" s="248" t="s">
        <v>162</v>
      </c>
      <c r="AU502" s="248" t="s">
        <v>89</v>
      </c>
      <c r="AV502" s="15" t="s">
        <v>85</v>
      </c>
      <c r="AW502" s="15" t="s">
        <v>34</v>
      </c>
      <c r="AX502" s="15" t="s">
        <v>80</v>
      </c>
      <c r="AY502" s="248" t="s">
        <v>151</v>
      </c>
    </row>
    <row r="503" spans="2:51" s="13" customFormat="1" ht="10.199999999999999">
      <c r="B503" s="217"/>
      <c r="C503" s="218"/>
      <c r="D503" s="213" t="s">
        <v>162</v>
      </c>
      <c r="E503" s="219" t="s">
        <v>1</v>
      </c>
      <c r="F503" s="220" t="s">
        <v>554</v>
      </c>
      <c r="G503" s="218"/>
      <c r="H503" s="221">
        <v>11.237</v>
      </c>
      <c r="I503" s="222"/>
      <c r="J503" s="218"/>
      <c r="K503" s="218"/>
      <c r="L503" s="223"/>
      <c r="M503" s="224"/>
      <c r="N503" s="225"/>
      <c r="O503" s="225"/>
      <c r="P503" s="225"/>
      <c r="Q503" s="225"/>
      <c r="R503" s="225"/>
      <c r="S503" s="225"/>
      <c r="T503" s="226"/>
      <c r="AT503" s="227" t="s">
        <v>162</v>
      </c>
      <c r="AU503" s="227" t="s">
        <v>89</v>
      </c>
      <c r="AV503" s="13" t="s">
        <v>89</v>
      </c>
      <c r="AW503" s="13" t="s">
        <v>34</v>
      </c>
      <c r="AX503" s="13" t="s">
        <v>80</v>
      </c>
      <c r="AY503" s="227" t="s">
        <v>151</v>
      </c>
    </row>
    <row r="504" spans="2:51" s="15" customFormat="1" ht="10.199999999999999">
      <c r="B504" s="239"/>
      <c r="C504" s="240"/>
      <c r="D504" s="213" t="s">
        <v>162</v>
      </c>
      <c r="E504" s="241" t="s">
        <v>1</v>
      </c>
      <c r="F504" s="242" t="s">
        <v>388</v>
      </c>
      <c r="G504" s="240"/>
      <c r="H504" s="241" t="s">
        <v>1</v>
      </c>
      <c r="I504" s="243"/>
      <c r="J504" s="240"/>
      <c r="K504" s="240"/>
      <c r="L504" s="244"/>
      <c r="M504" s="245"/>
      <c r="N504" s="246"/>
      <c r="O504" s="246"/>
      <c r="P504" s="246"/>
      <c r="Q504" s="246"/>
      <c r="R504" s="246"/>
      <c r="S504" s="246"/>
      <c r="T504" s="247"/>
      <c r="AT504" s="248" t="s">
        <v>162</v>
      </c>
      <c r="AU504" s="248" t="s">
        <v>89</v>
      </c>
      <c r="AV504" s="15" t="s">
        <v>85</v>
      </c>
      <c r="AW504" s="15" t="s">
        <v>34</v>
      </c>
      <c r="AX504" s="15" t="s">
        <v>80</v>
      </c>
      <c r="AY504" s="248" t="s">
        <v>151</v>
      </c>
    </row>
    <row r="505" spans="2:51" s="13" customFormat="1" ht="10.199999999999999">
      <c r="B505" s="217"/>
      <c r="C505" s="218"/>
      <c r="D505" s="213" t="s">
        <v>162</v>
      </c>
      <c r="E505" s="219" t="s">
        <v>1</v>
      </c>
      <c r="F505" s="220" t="s">
        <v>555</v>
      </c>
      <c r="G505" s="218"/>
      <c r="H505" s="221">
        <v>4.1180000000000003</v>
      </c>
      <c r="I505" s="222"/>
      <c r="J505" s="218"/>
      <c r="K505" s="218"/>
      <c r="L505" s="223"/>
      <c r="M505" s="224"/>
      <c r="N505" s="225"/>
      <c r="O505" s="225"/>
      <c r="P505" s="225"/>
      <c r="Q505" s="225"/>
      <c r="R505" s="225"/>
      <c r="S505" s="225"/>
      <c r="T505" s="226"/>
      <c r="AT505" s="227" t="s">
        <v>162</v>
      </c>
      <c r="AU505" s="227" t="s">
        <v>89</v>
      </c>
      <c r="AV505" s="13" t="s">
        <v>89</v>
      </c>
      <c r="AW505" s="13" t="s">
        <v>34</v>
      </c>
      <c r="AX505" s="13" t="s">
        <v>80</v>
      </c>
      <c r="AY505" s="227" t="s">
        <v>151</v>
      </c>
    </row>
    <row r="506" spans="2:51" s="13" customFormat="1" ht="10.199999999999999">
      <c r="B506" s="217"/>
      <c r="C506" s="218"/>
      <c r="D506" s="213" t="s">
        <v>162</v>
      </c>
      <c r="E506" s="219" t="s">
        <v>1</v>
      </c>
      <c r="F506" s="220" t="s">
        <v>556</v>
      </c>
      <c r="G506" s="218"/>
      <c r="H506" s="221">
        <v>24.873999999999999</v>
      </c>
      <c r="I506" s="222"/>
      <c r="J506" s="218"/>
      <c r="K506" s="218"/>
      <c r="L506" s="223"/>
      <c r="M506" s="224"/>
      <c r="N506" s="225"/>
      <c r="O506" s="225"/>
      <c r="P506" s="225"/>
      <c r="Q506" s="225"/>
      <c r="R506" s="225"/>
      <c r="S506" s="225"/>
      <c r="T506" s="226"/>
      <c r="AT506" s="227" t="s">
        <v>162</v>
      </c>
      <c r="AU506" s="227" t="s">
        <v>89</v>
      </c>
      <c r="AV506" s="13" t="s">
        <v>89</v>
      </c>
      <c r="AW506" s="13" t="s">
        <v>34</v>
      </c>
      <c r="AX506" s="13" t="s">
        <v>80</v>
      </c>
      <c r="AY506" s="227" t="s">
        <v>151</v>
      </c>
    </row>
    <row r="507" spans="2:51" s="13" customFormat="1" ht="10.199999999999999">
      <c r="B507" s="217"/>
      <c r="C507" s="218"/>
      <c r="D507" s="213" t="s">
        <v>162</v>
      </c>
      <c r="E507" s="219" t="s">
        <v>1</v>
      </c>
      <c r="F507" s="220" t="s">
        <v>557</v>
      </c>
      <c r="G507" s="218"/>
      <c r="H507" s="221">
        <v>6.0739999999999998</v>
      </c>
      <c r="I507" s="222"/>
      <c r="J507" s="218"/>
      <c r="K507" s="218"/>
      <c r="L507" s="223"/>
      <c r="M507" s="224"/>
      <c r="N507" s="225"/>
      <c r="O507" s="225"/>
      <c r="P507" s="225"/>
      <c r="Q507" s="225"/>
      <c r="R507" s="225"/>
      <c r="S507" s="225"/>
      <c r="T507" s="226"/>
      <c r="AT507" s="227" t="s">
        <v>162</v>
      </c>
      <c r="AU507" s="227" t="s">
        <v>89</v>
      </c>
      <c r="AV507" s="13" t="s">
        <v>89</v>
      </c>
      <c r="AW507" s="13" t="s">
        <v>34</v>
      </c>
      <c r="AX507" s="13" t="s">
        <v>80</v>
      </c>
      <c r="AY507" s="227" t="s">
        <v>151</v>
      </c>
    </row>
    <row r="508" spans="2:51" s="13" customFormat="1" ht="10.199999999999999">
      <c r="B508" s="217"/>
      <c r="C508" s="218"/>
      <c r="D508" s="213" t="s">
        <v>162</v>
      </c>
      <c r="E508" s="219" t="s">
        <v>1</v>
      </c>
      <c r="F508" s="220" t="s">
        <v>558</v>
      </c>
      <c r="G508" s="218"/>
      <c r="H508" s="221">
        <v>1.8680000000000001</v>
      </c>
      <c r="I508" s="222"/>
      <c r="J508" s="218"/>
      <c r="K508" s="218"/>
      <c r="L508" s="223"/>
      <c r="M508" s="224"/>
      <c r="N508" s="225"/>
      <c r="O508" s="225"/>
      <c r="P508" s="225"/>
      <c r="Q508" s="225"/>
      <c r="R508" s="225"/>
      <c r="S508" s="225"/>
      <c r="T508" s="226"/>
      <c r="AT508" s="227" t="s">
        <v>162</v>
      </c>
      <c r="AU508" s="227" t="s">
        <v>89</v>
      </c>
      <c r="AV508" s="13" t="s">
        <v>89</v>
      </c>
      <c r="AW508" s="13" t="s">
        <v>34</v>
      </c>
      <c r="AX508" s="13" t="s">
        <v>80</v>
      </c>
      <c r="AY508" s="227" t="s">
        <v>151</v>
      </c>
    </row>
    <row r="509" spans="2:51" s="13" customFormat="1" ht="20.399999999999999">
      <c r="B509" s="217"/>
      <c r="C509" s="218"/>
      <c r="D509" s="213" t="s">
        <v>162</v>
      </c>
      <c r="E509" s="219" t="s">
        <v>1</v>
      </c>
      <c r="F509" s="220" t="s">
        <v>559</v>
      </c>
      <c r="G509" s="218"/>
      <c r="H509" s="221">
        <v>4.4820000000000002</v>
      </c>
      <c r="I509" s="222"/>
      <c r="J509" s="218"/>
      <c r="K509" s="218"/>
      <c r="L509" s="223"/>
      <c r="M509" s="224"/>
      <c r="N509" s="225"/>
      <c r="O509" s="225"/>
      <c r="P509" s="225"/>
      <c r="Q509" s="225"/>
      <c r="R509" s="225"/>
      <c r="S509" s="225"/>
      <c r="T509" s="226"/>
      <c r="AT509" s="227" t="s">
        <v>162</v>
      </c>
      <c r="AU509" s="227" t="s">
        <v>89</v>
      </c>
      <c r="AV509" s="13" t="s">
        <v>89</v>
      </c>
      <c r="AW509" s="13" t="s">
        <v>34</v>
      </c>
      <c r="AX509" s="13" t="s">
        <v>80</v>
      </c>
      <c r="AY509" s="227" t="s">
        <v>151</v>
      </c>
    </row>
    <row r="510" spans="2:51" s="13" customFormat="1" ht="10.199999999999999">
      <c r="B510" s="217"/>
      <c r="C510" s="218"/>
      <c r="D510" s="213" t="s">
        <v>162</v>
      </c>
      <c r="E510" s="219" t="s">
        <v>1</v>
      </c>
      <c r="F510" s="220" t="s">
        <v>560</v>
      </c>
      <c r="G510" s="218"/>
      <c r="H510" s="221">
        <v>1.38</v>
      </c>
      <c r="I510" s="222"/>
      <c r="J510" s="218"/>
      <c r="K510" s="218"/>
      <c r="L510" s="223"/>
      <c r="M510" s="224"/>
      <c r="N510" s="225"/>
      <c r="O510" s="225"/>
      <c r="P510" s="225"/>
      <c r="Q510" s="225"/>
      <c r="R510" s="225"/>
      <c r="S510" s="225"/>
      <c r="T510" s="226"/>
      <c r="AT510" s="227" t="s">
        <v>162</v>
      </c>
      <c r="AU510" s="227" t="s">
        <v>89</v>
      </c>
      <c r="AV510" s="13" t="s">
        <v>89</v>
      </c>
      <c r="AW510" s="13" t="s">
        <v>34</v>
      </c>
      <c r="AX510" s="13" t="s">
        <v>80</v>
      </c>
      <c r="AY510" s="227" t="s">
        <v>151</v>
      </c>
    </row>
    <row r="511" spans="2:51" s="15" customFormat="1" ht="10.199999999999999">
      <c r="B511" s="239"/>
      <c r="C511" s="240"/>
      <c r="D511" s="213" t="s">
        <v>162</v>
      </c>
      <c r="E511" s="241" t="s">
        <v>1</v>
      </c>
      <c r="F511" s="242" t="s">
        <v>395</v>
      </c>
      <c r="G511" s="240"/>
      <c r="H511" s="241" t="s">
        <v>1</v>
      </c>
      <c r="I511" s="243"/>
      <c r="J511" s="240"/>
      <c r="K511" s="240"/>
      <c r="L511" s="244"/>
      <c r="M511" s="245"/>
      <c r="N511" s="246"/>
      <c r="O511" s="246"/>
      <c r="P511" s="246"/>
      <c r="Q511" s="246"/>
      <c r="R511" s="246"/>
      <c r="S511" s="246"/>
      <c r="T511" s="247"/>
      <c r="AT511" s="248" t="s">
        <v>162</v>
      </c>
      <c r="AU511" s="248" t="s">
        <v>89</v>
      </c>
      <c r="AV511" s="15" t="s">
        <v>85</v>
      </c>
      <c r="AW511" s="15" t="s">
        <v>34</v>
      </c>
      <c r="AX511" s="15" t="s">
        <v>80</v>
      </c>
      <c r="AY511" s="248" t="s">
        <v>151</v>
      </c>
    </row>
    <row r="512" spans="2:51" s="13" customFormat="1" ht="10.199999999999999">
      <c r="B512" s="217"/>
      <c r="C512" s="218"/>
      <c r="D512" s="213" t="s">
        <v>162</v>
      </c>
      <c r="E512" s="219" t="s">
        <v>1</v>
      </c>
      <c r="F512" s="220" t="s">
        <v>561</v>
      </c>
      <c r="G512" s="218"/>
      <c r="H512" s="221">
        <v>17.25</v>
      </c>
      <c r="I512" s="222"/>
      <c r="J512" s="218"/>
      <c r="K512" s="218"/>
      <c r="L512" s="223"/>
      <c r="M512" s="224"/>
      <c r="N512" s="225"/>
      <c r="O512" s="225"/>
      <c r="P512" s="225"/>
      <c r="Q512" s="225"/>
      <c r="R512" s="225"/>
      <c r="S512" s="225"/>
      <c r="T512" s="226"/>
      <c r="AT512" s="227" t="s">
        <v>162</v>
      </c>
      <c r="AU512" s="227" t="s">
        <v>89</v>
      </c>
      <c r="AV512" s="13" t="s">
        <v>89</v>
      </c>
      <c r="AW512" s="13" t="s">
        <v>34</v>
      </c>
      <c r="AX512" s="13" t="s">
        <v>80</v>
      </c>
      <c r="AY512" s="227" t="s">
        <v>151</v>
      </c>
    </row>
    <row r="513" spans="2:51" s="15" customFormat="1" ht="10.199999999999999">
      <c r="B513" s="239"/>
      <c r="C513" s="240"/>
      <c r="D513" s="213" t="s">
        <v>162</v>
      </c>
      <c r="E513" s="241" t="s">
        <v>1</v>
      </c>
      <c r="F513" s="242" t="s">
        <v>401</v>
      </c>
      <c r="G513" s="240"/>
      <c r="H513" s="241" t="s">
        <v>1</v>
      </c>
      <c r="I513" s="243"/>
      <c r="J513" s="240"/>
      <c r="K513" s="240"/>
      <c r="L513" s="244"/>
      <c r="M513" s="245"/>
      <c r="N513" s="246"/>
      <c r="O513" s="246"/>
      <c r="P513" s="246"/>
      <c r="Q513" s="246"/>
      <c r="R513" s="246"/>
      <c r="S513" s="246"/>
      <c r="T513" s="247"/>
      <c r="AT513" s="248" t="s">
        <v>162</v>
      </c>
      <c r="AU513" s="248" t="s">
        <v>89</v>
      </c>
      <c r="AV513" s="15" t="s">
        <v>85</v>
      </c>
      <c r="AW513" s="15" t="s">
        <v>34</v>
      </c>
      <c r="AX513" s="15" t="s">
        <v>80</v>
      </c>
      <c r="AY513" s="248" t="s">
        <v>151</v>
      </c>
    </row>
    <row r="514" spans="2:51" s="13" customFormat="1" ht="10.199999999999999">
      <c r="B514" s="217"/>
      <c r="C514" s="218"/>
      <c r="D514" s="213" t="s">
        <v>162</v>
      </c>
      <c r="E514" s="219" t="s">
        <v>1</v>
      </c>
      <c r="F514" s="220" t="s">
        <v>562</v>
      </c>
      <c r="G514" s="218"/>
      <c r="H514" s="221">
        <v>2.1</v>
      </c>
      <c r="I514" s="222"/>
      <c r="J514" s="218"/>
      <c r="K514" s="218"/>
      <c r="L514" s="223"/>
      <c r="M514" s="224"/>
      <c r="N514" s="225"/>
      <c r="O514" s="225"/>
      <c r="P514" s="225"/>
      <c r="Q514" s="225"/>
      <c r="R514" s="225"/>
      <c r="S514" s="225"/>
      <c r="T514" s="226"/>
      <c r="AT514" s="227" t="s">
        <v>162</v>
      </c>
      <c r="AU514" s="227" t="s">
        <v>89</v>
      </c>
      <c r="AV514" s="13" t="s">
        <v>89</v>
      </c>
      <c r="AW514" s="13" t="s">
        <v>34</v>
      </c>
      <c r="AX514" s="13" t="s">
        <v>80</v>
      </c>
      <c r="AY514" s="227" t="s">
        <v>151</v>
      </c>
    </row>
    <row r="515" spans="2:51" s="13" customFormat="1" ht="10.199999999999999">
      <c r="B515" s="217"/>
      <c r="C515" s="218"/>
      <c r="D515" s="213" t="s">
        <v>162</v>
      </c>
      <c r="E515" s="219" t="s">
        <v>1</v>
      </c>
      <c r="F515" s="220" t="s">
        <v>563</v>
      </c>
      <c r="G515" s="218"/>
      <c r="H515" s="221">
        <v>0.315</v>
      </c>
      <c r="I515" s="222"/>
      <c r="J515" s="218"/>
      <c r="K515" s="218"/>
      <c r="L515" s="223"/>
      <c r="M515" s="224"/>
      <c r="N515" s="225"/>
      <c r="O515" s="225"/>
      <c r="P515" s="225"/>
      <c r="Q515" s="225"/>
      <c r="R515" s="225"/>
      <c r="S515" s="225"/>
      <c r="T515" s="226"/>
      <c r="AT515" s="227" t="s">
        <v>162</v>
      </c>
      <c r="AU515" s="227" t="s">
        <v>89</v>
      </c>
      <c r="AV515" s="13" t="s">
        <v>89</v>
      </c>
      <c r="AW515" s="13" t="s">
        <v>34</v>
      </c>
      <c r="AX515" s="13" t="s">
        <v>80</v>
      </c>
      <c r="AY515" s="227" t="s">
        <v>151</v>
      </c>
    </row>
    <row r="516" spans="2:51" s="15" customFormat="1" ht="10.199999999999999">
      <c r="B516" s="239"/>
      <c r="C516" s="240"/>
      <c r="D516" s="213" t="s">
        <v>162</v>
      </c>
      <c r="E516" s="241" t="s">
        <v>1</v>
      </c>
      <c r="F516" s="242" t="s">
        <v>403</v>
      </c>
      <c r="G516" s="240"/>
      <c r="H516" s="241" t="s">
        <v>1</v>
      </c>
      <c r="I516" s="243"/>
      <c r="J516" s="240"/>
      <c r="K516" s="240"/>
      <c r="L516" s="244"/>
      <c r="M516" s="245"/>
      <c r="N516" s="246"/>
      <c r="O516" s="246"/>
      <c r="P516" s="246"/>
      <c r="Q516" s="246"/>
      <c r="R516" s="246"/>
      <c r="S516" s="246"/>
      <c r="T516" s="247"/>
      <c r="AT516" s="248" t="s">
        <v>162</v>
      </c>
      <c r="AU516" s="248" t="s">
        <v>89</v>
      </c>
      <c r="AV516" s="15" t="s">
        <v>85</v>
      </c>
      <c r="AW516" s="15" t="s">
        <v>34</v>
      </c>
      <c r="AX516" s="15" t="s">
        <v>80</v>
      </c>
      <c r="AY516" s="248" t="s">
        <v>151</v>
      </c>
    </row>
    <row r="517" spans="2:51" s="13" customFormat="1" ht="10.199999999999999">
      <c r="B517" s="217"/>
      <c r="C517" s="218"/>
      <c r="D517" s="213" t="s">
        <v>162</v>
      </c>
      <c r="E517" s="219" t="s">
        <v>1</v>
      </c>
      <c r="F517" s="220" t="s">
        <v>564</v>
      </c>
      <c r="G517" s="218"/>
      <c r="H517" s="221">
        <v>6.6959999999999997</v>
      </c>
      <c r="I517" s="222"/>
      <c r="J517" s="218"/>
      <c r="K517" s="218"/>
      <c r="L517" s="223"/>
      <c r="M517" s="224"/>
      <c r="N517" s="225"/>
      <c r="O517" s="225"/>
      <c r="P517" s="225"/>
      <c r="Q517" s="225"/>
      <c r="R517" s="225"/>
      <c r="S517" s="225"/>
      <c r="T517" s="226"/>
      <c r="AT517" s="227" t="s">
        <v>162</v>
      </c>
      <c r="AU517" s="227" t="s">
        <v>89</v>
      </c>
      <c r="AV517" s="13" t="s">
        <v>89</v>
      </c>
      <c r="AW517" s="13" t="s">
        <v>34</v>
      </c>
      <c r="AX517" s="13" t="s">
        <v>80</v>
      </c>
      <c r="AY517" s="227" t="s">
        <v>151</v>
      </c>
    </row>
    <row r="518" spans="2:51" s="16" customFormat="1" ht="10.199999999999999">
      <c r="B518" s="259"/>
      <c r="C518" s="260"/>
      <c r="D518" s="213" t="s">
        <v>162</v>
      </c>
      <c r="E518" s="261" t="s">
        <v>1</v>
      </c>
      <c r="F518" s="262" t="s">
        <v>274</v>
      </c>
      <c r="G518" s="260"/>
      <c r="H518" s="263">
        <v>86.041999999999987</v>
      </c>
      <c r="I518" s="264"/>
      <c r="J518" s="260"/>
      <c r="K518" s="260"/>
      <c r="L518" s="265"/>
      <c r="M518" s="266"/>
      <c r="N518" s="267"/>
      <c r="O518" s="267"/>
      <c r="P518" s="267"/>
      <c r="Q518" s="267"/>
      <c r="R518" s="267"/>
      <c r="S518" s="267"/>
      <c r="T518" s="268"/>
      <c r="AT518" s="269" t="s">
        <v>162</v>
      </c>
      <c r="AU518" s="269" t="s">
        <v>89</v>
      </c>
      <c r="AV518" s="16" t="s">
        <v>170</v>
      </c>
      <c r="AW518" s="16" t="s">
        <v>34</v>
      </c>
      <c r="AX518" s="16" t="s">
        <v>80</v>
      </c>
      <c r="AY518" s="269" t="s">
        <v>151</v>
      </c>
    </row>
    <row r="519" spans="2:51" s="15" customFormat="1" ht="10.199999999999999">
      <c r="B519" s="239"/>
      <c r="C519" s="240"/>
      <c r="D519" s="213" t="s">
        <v>162</v>
      </c>
      <c r="E519" s="241" t="s">
        <v>1</v>
      </c>
      <c r="F519" s="242" t="s">
        <v>405</v>
      </c>
      <c r="G519" s="240"/>
      <c r="H519" s="241" t="s">
        <v>1</v>
      </c>
      <c r="I519" s="243"/>
      <c r="J519" s="240"/>
      <c r="K519" s="240"/>
      <c r="L519" s="244"/>
      <c r="M519" s="245"/>
      <c r="N519" s="246"/>
      <c r="O519" s="246"/>
      <c r="P519" s="246"/>
      <c r="Q519" s="246"/>
      <c r="R519" s="246"/>
      <c r="S519" s="246"/>
      <c r="T519" s="247"/>
      <c r="AT519" s="248" t="s">
        <v>162</v>
      </c>
      <c r="AU519" s="248" t="s">
        <v>89</v>
      </c>
      <c r="AV519" s="15" t="s">
        <v>85</v>
      </c>
      <c r="AW519" s="15" t="s">
        <v>34</v>
      </c>
      <c r="AX519" s="15" t="s">
        <v>80</v>
      </c>
      <c r="AY519" s="248" t="s">
        <v>151</v>
      </c>
    </row>
    <row r="520" spans="2:51" s="13" customFormat="1" ht="10.199999999999999">
      <c r="B520" s="217"/>
      <c r="C520" s="218"/>
      <c r="D520" s="213" t="s">
        <v>162</v>
      </c>
      <c r="E520" s="219" t="s">
        <v>1</v>
      </c>
      <c r="F520" s="220" t="s">
        <v>565</v>
      </c>
      <c r="G520" s="218"/>
      <c r="H520" s="221">
        <v>34.054000000000002</v>
      </c>
      <c r="I520" s="222"/>
      <c r="J520" s="218"/>
      <c r="K520" s="218"/>
      <c r="L520" s="223"/>
      <c r="M520" s="224"/>
      <c r="N520" s="225"/>
      <c r="O520" s="225"/>
      <c r="P520" s="225"/>
      <c r="Q520" s="225"/>
      <c r="R520" s="225"/>
      <c r="S520" s="225"/>
      <c r="T520" s="226"/>
      <c r="AT520" s="227" t="s">
        <v>162</v>
      </c>
      <c r="AU520" s="227" t="s">
        <v>89</v>
      </c>
      <c r="AV520" s="13" t="s">
        <v>89</v>
      </c>
      <c r="AW520" s="13" t="s">
        <v>34</v>
      </c>
      <c r="AX520" s="13" t="s">
        <v>80</v>
      </c>
      <c r="AY520" s="227" t="s">
        <v>151</v>
      </c>
    </row>
    <row r="521" spans="2:51" s="15" customFormat="1" ht="10.199999999999999">
      <c r="B521" s="239"/>
      <c r="C521" s="240"/>
      <c r="D521" s="213" t="s">
        <v>162</v>
      </c>
      <c r="E521" s="241" t="s">
        <v>1</v>
      </c>
      <c r="F521" s="242" t="s">
        <v>407</v>
      </c>
      <c r="G521" s="240"/>
      <c r="H521" s="241" t="s">
        <v>1</v>
      </c>
      <c r="I521" s="243"/>
      <c r="J521" s="240"/>
      <c r="K521" s="240"/>
      <c r="L521" s="244"/>
      <c r="M521" s="245"/>
      <c r="N521" s="246"/>
      <c r="O521" s="246"/>
      <c r="P521" s="246"/>
      <c r="Q521" s="246"/>
      <c r="R521" s="246"/>
      <c r="S521" s="246"/>
      <c r="T521" s="247"/>
      <c r="AT521" s="248" t="s">
        <v>162</v>
      </c>
      <c r="AU521" s="248" t="s">
        <v>89</v>
      </c>
      <c r="AV521" s="15" t="s">
        <v>85</v>
      </c>
      <c r="AW521" s="15" t="s">
        <v>34</v>
      </c>
      <c r="AX521" s="15" t="s">
        <v>80</v>
      </c>
      <c r="AY521" s="248" t="s">
        <v>151</v>
      </c>
    </row>
    <row r="522" spans="2:51" s="13" customFormat="1" ht="10.199999999999999">
      <c r="B522" s="217"/>
      <c r="C522" s="218"/>
      <c r="D522" s="213" t="s">
        <v>162</v>
      </c>
      <c r="E522" s="219" t="s">
        <v>1</v>
      </c>
      <c r="F522" s="220" t="s">
        <v>566</v>
      </c>
      <c r="G522" s="218"/>
      <c r="H522" s="221">
        <v>6.194</v>
      </c>
      <c r="I522" s="222"/>
      <c r="J522" s="218"/>
      <c r="K522" s="218"/>
      <c r="L522" s="223"/>
      <c r="M522" s="224"/>
      <c r="N522" s="225"/>
      <c r="O522" s="225"/>
      <c r="P522" s="225"/>
      <c r="Q522" s="225"/>
      <c r="R522" s="225"/>
      <c r="S522" s="225"/>
      <c r="T522" s="226"/>
      <c r="AT522" s="227" t="s">
        <v>162</v>
      </c>
      <c r="AU522" s="227" t="s">
        <v>89</v>
      </c>
      <c r="AV522" s="13" t="s">
        <v>89</v>
      </c>
      <c r="AW522" s="13" t="s">
        <v>34</v>
      </c>
      <c r="AX522" s="13" t="s">
        <v>80</v>
      </c>
      <c r="AY522" s="227" t="s">
        <v>151</v>
      </c>
    </row>
    <row r="523" spans="2:51" s="13" customFormat="1" ht="20.399999999999999">
      <c r="B523" s="217"/>
      <c r="C523" s="218"/>
      <c r="D523" s="213" t="s">
        <v>162</v>
      </c>
      <c r="E523" s="219" t="s">
        <v>1</v>
      </c>
      <c r="F523" s="220" t="s">
        <v>567</v>
      </c>
      <c r="G523" s="218"/>
      <c r="H523" s="221">
        <v>4.1689999999999996</v>
      </c>
      <c r="I523" s="222"/>
      <c r="J523" s="218"/>
      <c r="K523" s="218"/>
      <c r="L523" s="223"/>
      <c r="M523" s="224"/>
      <c r="N523" s="225"/>
      <c r="O523" s="225"/>
      <c r="P523" s="225"/>
      <c r="Q523" s="225"/>
      <c r="R523" s="225"/>
      <c r="S523" s="225"/>
      <c r="T523" s="226"/>
      <c r="AT523" s="227" t="s">
        <v>162</v>
      </c>
      <c r="AU523" s="227" t="s">
        <v>89</v>
      </c>
      <c r="AV523" s="13" t="s">
        <v>89</v>
      </c>
      <c r="AW523" s="13" t="s">
        <v>34</v>
      </c>
      <c r="AX523" s="13" t="s">
        <v>80</v>
      </c>
      <c r="AY523" s="227" t="s">
        <v>151</v>
      </c>
    </row>
    <row r="524" spans="2:51" s="15" customFormat="1" ht="10.199999999999999">
      <c r="B524" s="239"/>
      <c r="C524" s="240"/>
      <c r="D524" s="213" t="s">
        <v>162</v>
      </c>
      <c r="E524" s="241" t="s">
        <v>1</v>
      </c>
      <c r="F524" s="242" t="s">
        <v>410</v>
      </c>
      <c r="G524" s="240"/>
      <c r="H524" s="241" t="s">
        <v>1</v>
      </c>
      <c r="I524" s="243"/>
      <c r="J524" s="240"/>
      <c r="K524" s="240"/>
      <c r="L524" s="244"/>
      <c r="M524" s="245"/>
      <c r="N524" s="246"/>
      <c r="O524" s="246"/>
      <c r="P524" s="246"/>
      <c r="Q524" s="246"/>
      <c r="R524" s="246"/>
      <c r="S524" s="246"/>
      <c r="T524" s="247"/>
      <c r="AT524" s="248" t="s">
        <v>162</v>
      </c>
      <c r="AU524" s="248" t="s">
        <v>89</v>
      </c>
      <c r="AV524" s="15" t="s">
        <v>85</v>
      </c>
      <c r="AW524" s="15" t="s">
        <v>34</v>
      </c>
      <c r="AX524" s="15" t="s">
        <v>80</v>
      </c>
      <c r="AY524" s="248" t="s">
        <v>151</v>
      </c>
    </row>
    <row r="525" spans="2:51" s="13" customFormat="1" ht="20.399999999999999">
      <c r="B525" s="217"/>
      <c r="C525" s="218"/>
      <c r="D525" s="213" t="s">
        <v>162</v>
      </c>
      <c r="E525" s="219" t="s">
        <v>1</v>
      </c>
      <c r="F525" s="220" t="s">
        <v>568</v>
      </c>
      <c r="G525" s="218"/>
      <c r="H525" s="221">
        <v>29.974</v>
      </c>
      <c r="I525" s="222"/>
      <c r="J525" s="218"/>
      <c r="K525" s="218"/>
      <c r="L525" s="223"/>
      <c r="M525" s="224"/>
      <c r="N525" s="225"/>
      <c r="O525" s="225"/>
      <c r="P525" s="225"/>
      <c r="Q525" s="225"/>
      <c r="R525" s="225"/>
      <c r="S525" s="225"/>
      <c r="T525" s="226"/>
      <c r="AT525" s="227" t="s">
        <v>162</v>
      </c>
      <c r="AU525" s="227" t="s">
        <v>89</v>
      </c>
      <c r="AV525" s="13" t="s">
        <v>89</v>
      </c>
      <c r="AW525" s="13" t="s">
        <v>34</v>
      </c>
      <c r="AX525" s="13" t="s">
        <v>80</v>
      </c>
      <c r="AY525" s="227" t="s">
        <v>151</v>
      </c>
    </row>
    <row r="526" spans="2:51" s="15" customFormat="1" ht="10.199999999999999">
      <c r="B526" s="239"/>
      <c r="C526" s="240"/>
      <c r="D526" s="213" t="s">
        <v>162</v>
      </c>
      <c r="E526" s="241" t="s">
        <v>1</v>
      </c>
      <c r="F526" s="242" t="s">
        <v>415</v>
      </c>
      <c r="G526" s="240"/>
      <c r="H526" s="241" t="s">
        <v>1</v>
      </c>
      <c r="I526" s="243"/>
      <c r="J526" s="240"/>
      <c r="K526" s="240"/>
      <c r="L526" s="244"/>
      <c r="M526" s="245"/>
      <c r="N526" s="246"/>
      <c r="O526" s="246"/>
      <c r="P526" s="246"/>
      <c r="Q526" s="246"/>
      <c r="R526" s="246"/>
      <c r="S526" s="246"/>
      <c r="T526" s="247"/>
      <c r="AT526" s="248" t="s">
        <v>162</v>
      </c>
      <c r="AU526" s="248" t="s">
        <v>89</v>
      </c>
      <c r="AV526" s="15" t="s">
        <v>85</v>
      </c>
      <c r="AW526" s="15" t="s">
        <v>34</v>
      </c>
      <c r="AX526" s="15" t="s">
        <v>80</v>
      </c>
      <c r="AY526" s="248" t="s">
        <v>151</v>
      </c>
    </row>
    <row r="527" spans="2:51" s="13" customFormat="1" ht="10.199999999999999">
      <c r="B527" s="217"/>
      <c r="C527" s="218"/>
      <c r="D527" s="213" t="s">
        <v>162</v>
      </c>
      <c r="E527" s="219" t="s">
        <v>1</v>
      </c>
      <c r="F527" s="220" t="s">
        <v>569</v>
      </c>
      <c r="G527" s="218"/>
      <c r="H527" s="221">
        <v>11.885999999999999</v>
      </c>
      <c r="I527" s="222"/>
      <c r="J527" s="218"/>
      <c r="K527" s="218"/>
      <c r="L527" s="223"/>
      <c r="M527" s="224"/>
      <c r="N527" s="225"/>
      <c r="O527" s="225"/>
      <c r="P527" s="225"/>
      <c r="Q527" s="225"/>
      <c r="R527" s="225"/>
      <c r="S527" s="225"/>
      <c r="T527" s="226"/>
      <c r="AT527" s="227" t="s">
        <v>162</v>
      </c>
      <c r="AU527" s="227" t="s">
        <v>89</v>
      </c>
      <c r="AV527" s="13" t="s">
        <v>89</v>
      </c>
      <c r="AW527" s="13" t="s">
        <v>34</v>
      </c>
      <c r="AX527" s="13" t="s">
        <v>80</v>
      </c>
      <c r="AY527" s="227" t="s">
        <v>151</v>
      </c>
    </row>
    <row r="528" spans="2:51" s="15" customFormat="1" ht="10.199999999999999">
      <c r="B528" s="239"/>
      <c r="C528" s="240"/>
      <c r="D528" s="213" t="s">
        <v>162</v>
      </c>
      <c r="E528" s="241" t="s">
        <v>1</v>
      </c>
      <c r="F528" s="242" t="s">
        <v>417</v>
      </c>
      <c r="G528" s="240"/>
      <c r="H528" s="241" t="s">
        <v>1</v>
      </c>
      <c r="I528" s="243"/>
      <c r="J528" s="240"/>
      <c r="K528" s="240"/>
      <c r="L528" s="244"/>
      <c r="M528" s="245"/>
      <c r="N528" s="246"/>
      <c r="O528" s="246"/>
      <c r="P528" s="246"/>
      <c r="Q528" s="246"/>
      <c r="R528" s="246"/>
      <c r="S528" s="246"/>
      <c r="T528" s="247"/>
      <c r="AT528" s="248" t="s">
        <v>162</v>
      </c>
      <c r="AU528" s="248" t="s">
        <v>89</v>
      </c>
      <c r="AV528" s="15" t="s">
        <v>85</v>
      </c>
      <c r="AW528" s="15" t="s">
        <v>34</v>
      </c>
      <c r="AX528" s="15" t="s">
        <v>80</v>
      </c>
      <c r="AY528" s="248" t="s">
        <v>151</v>
      </c>
    </row>
    <row r="529" spans="1:65" s="13" customFormat="1" ht="10.199999999999999">
      <c r="B529" s="217"/>
      <c r="C529" s="218"/>
      <c r="D529" s="213" t="s">
        <v>162</v>
      </c>
      <c r="E529" s="219" t="s">
        <v>1</v>
      </c>
      <c r="F529" s="220" t="s">
        <v>570</v>
      </c>
      <c r="G529" s="218"/>
      <c r="H529" s="221">
        <v>1.1399999999999999</v>
      </c>
      <c r="I529" s="222"/>
      <c r="J529" s="218"/>
      <c r="K529" s="218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162</v>
      </c>
      <c r="AU529" s="227" t="s">
        <v>89</v>
      </c>
      <c r="AV529" s="13" t="s">
        <v>89</v>
      </c>
      <c r="AW529" s="13" t="s">
        <v>34</v>
      </c>
      <c r="AX529" s="13" t="s">
        <v>80</v>
      </c>
      <c r="AY529" s="227" t="s">
        <v>151</v>
      </c>
    </row>
    <row r="530" spans="1:65" s="16" customFormat="1" ht="10.199999999999999">
      <c r="B530" s="259"/>
      <c r="C530" s="260"/>
      <c r="D530" s="213" t="s">
        <v>162</v>
      </c>
      <c r="E530" s="261" t="s">
        <v>1</v>
      </c>
      <c r="F530" s="262" t="s">
        <v>274</v>
      </c>
      <c r="G530" s="260"/>
      <c r="H530" s="263">
        <v>87.417000000000002</v>
      </c>
      <c r="I530" s="264"/>
      <c r="J530" s="260"/>
      <c r="K530" s="260"/>
      <c r="L530" s="265"/>
      <c r="M530" s="266"/>
      <c r="N530" s="267"/>
      <c r="O530" s="267"/>
      <c r="P530" s="267"/>
      <c r="Q530" s="267"/>
      <c r="R530" s="267"/>
      <c r="S530" s="267"/>
      <c r="T530" s="268"/>
      <c r="AT530" s="269" t="s">
        <v>162</v>
      </c>
      <c r="AU530" s="269" t="s">
        <v>89</v>
      </c>
      <c r="AV530" s="16" t="s">
        <v>170</v>
      </c>
      <c r="AW530" s="16" t="s">
        <v>34</v>
      </c>
      <c r="AX530" s="16" t="s">
        <v>80</v>
      </c>
      <c r="AY530" s="269" t="s">
        <v>151</v>
      </c>
    </row>
    <row r="531" spans="1:65" s="14" customFormat="1" ht="10.199999999999999">
      <c r="B531" s="228"/>
      <c r="C531" s="229"/>
      <c r="D531" s="213" t="s">
        <v>162</v>
      </c>
      <c r="E531" s="230" t="s">
        <v>1</v>
      </c>
      <c r="F531" s="231" t="s">
        <v>164</v>
      </c>
      <c r="G531" s="229"/>
      <c r="H531" s="232">
        <v>173.45899999999997</v>
      </c>
      <c r="I531" s="233"/>
      <c r="J531" s="229"/>
      <c r="K531" s="229"/>
      <c r="L531" s="234"/>
      <c r="M531" s="235"/>
      <c r="N531" s="236"/>
      <c r="O531" s="236"/>
      <c r="P531" s="236"/>
      <c r="Q531" s="236"/>
      <c r="R531" s="236"/>
      <c r="S531" s="236"/>
      <c r="T531" s="237"/>
      <c r="AT531" s="238" t="s">
        <v>162</v>
      </c>
      <c r="AU531" s="238" t="s">
        <v>89</v>
      </c>
      <c r="AV531" s="14" t="s">
        <v>158</v>
      </c>
      <c r="AW531" s="14" t="s">
        <v>34</v>
      </c>
      <c r="AX531" s="14" t="s">
        <v>85</v>
      </c>
      <c r="AY531" s="238" t="s">
        <v>151</v>
      </c>
    </row>
    <row r="532" spans="1:65" s="13" customFormat="1" ht="10.199999999999999">
      <c r="B532" s="217"/>
      <c r="C532" s="218"/>
      <c r="D532" s="213" t="s">
        <v>162</v>
      </c>
      <c r="E532" s="218"/>
      <c r="F532" s="220" t="s">
        <v>571</v>
      </c>
      <c r="G532" s="218"/>
      <c r="H532" s="221">
        <v>190.80500000000001</v>
      </c>
      <c r="I532" s="222"/>
      <c r="J532" s="218"/>
      <c r="K532" s="218"/>
      <c r="L532" s="223"/>
      <c r="M532" s="224"/>
      <c r="N532" s="225"/>
      <c r="O532" s="225"/>
      <c r="P532" s="225"/>
      <c r="Q532" s="225"/>
      <c r="R532" s="225"/>
      <c r="S532" s="225"/>
      <c r="T532" s="226"/>
      <c r="AT532" s="227" t="s">
        <v>162</v>
      </c>
      <c r="AU532" s="227" t="s">
        <v>89</v>
      </c>
      <c r="AV532" s="13" t="s">
        <v>89</v>
      </c>
      <c r="AW532" s="13" t="s">
        <v>4</v>
      </c>
      <c r="AX532" s="13" t="s">
        <v>85</v>
      </c>
      <c r="AY532" s="227" t="s">
        <v>151</v>
      </c>
    </row>
    <row r="533" spans="1:65" s="2" customFormat="1" ht="16.5" customHeight="1">
      <c r="A533" s="35"/>
      <c r="B533" s="36"/>
      <c r="C533" s="249" t="s">
        <v>572</v>
      </c>
      <c r="D533" s="249" t="s">
        <v>216</v>
      </c>
      <c r="E533" s="250" t="s">
        <v>573</v>
      </c>
      <c r="F533" s="251" t="s">
        <v>574</v>
      </c>
      <c r="G533" s="252" t="s">
        <v>231</v>
      </c>
      <c r="H533" s="253">
        <v>63.603000000000002</v>
      </c>
      <c r="I533" s="254"/>
      <c r="J533" s="255">
        <f>ROUND(I533*H533,2)</f>
        <v>0</v>
      </c>
      <c r="K533" s="251" t="s">
        <v>1</v>
      </c>
      <c r="L533" s="256"/>
      <c r="M533" s="257" t="s">
        <v>1</v>
      </c>
      <c r="N533" s="258" t="s">
        <v>45</v>
      </c>
      <c r="O533" s="72"/>
      <c r="P533" s="209">
        <f>O533*H533</f>
        <v>0</v>
      </c>
      <c r="Q533" s="209">
        <v>2.2000000000000001E-3</v>
      </c>
      <c r="R533" s="209">
        <f>Q533*H533</f>
        <v>0.13992660000000001</v>
      </c>
      <c r="S533" s="209">
        <v>0</v>
      </c>
      <c r="T533" s="210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11" t="s">
        <v>367</v>
      </c>
      <c r="AT533" s="211" t="s">
        <v>216</v>
      </c>
      <c r="AU533" s="211" t="s">
        <v>89</v>
      </c>
      <c r="AY533" s="18" t="s">
        <v>151</v>
      </c>
      <c r="BE533" s="212">
        <f>IF(N533="základní",J533,0)</f>
        <v>0</v>
      </c>
      <c r="BF533" s="212">
        <f>IF(N533="snížená",J533,0)</f>
        <v>0</v>
      </c>
      <c r="BG533" s="212">
        <f>IF(N533="zákl. přenesená",J533,0)</f>
        <v>0</v>
      </c>
      <c r="BH533" s="212">
        <f>IF(N533="sníž. přenesená",J533,0)</f>
        <v>0</v>
      </c>
      <c r="BI533" s="212">
        <f>IF(N533="nulová",J533,0)</f>
        <v>0</v>
      </c>
      <c r="BJ533" s="18" t="s">
        <v>85</v>
      </c>
      <c r="BK533" s="212">
        <f>ROUND(I533*H533,2)</f>
        <v>0</v>
      </c>
      <c r="BL533" s="18" t="s">
        <v>264</v>
      </c>
      <c r="BM533" s="211" t="s">
        <v>575</v>
      </c>
    </row>
    <row r="534" spans="1:65" s="2" customFormat="1" ht="19.2">
      <c r="A534" s="35"/>
      <c r="B534" s="36"/>
      <c r="C534" s="37"/>
      <c r="D534" s="213" t="s">
        <v>160</v>
      </c>
      <c r="E534" s="37"/>
      <c r="F534" s="214" t="s">
        <v>576</v>
      </c>
      <c r="G534" s="37"/>
      <c r="H534" s="37"/>
      <c r="I534" s="112"/>
      <c r="J534" s="37"/>
      <c r="K534" s="37"/>
      <c r="L534" s="40"/>
      <c r="M534" s="215"/>
      <c r="N534" s="216"/>
      <c r="O534" s="72"/>
      <c r="P534" s="72"/>
      <c r="Q534" s="72"/>
      <c r="R534" s="72"/>
      <c r="S534" s="72"/>
      <c r="T534" s="73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18" t="s">
        <v>160</v>
      </c>
      <c r="AU534" s="18" t="s">
        <v>89</v>
      </c>
    </row>
    <row r="535" spans="1:65" s="15" customFormat="1" ht="10.199999999999999">
      <c r="B535" s="239"/>
      <c r="C535" s="240"/>
      <c r="D535" s="213" t="s">
        <v>162</v>
      </c>
      <c r="E535" s="241" t="s">
        <v>1</v>
      </c>
      <c r="F535" s="242" t="s">
        <v>381</v>
      </c>
      <c r="G535" s="240"/>
      <c r="H535" s="241" t="s">
        <v>1</v>
      </c>
      <c r="I535" s="243"/>
      <c r="J535" s="240"/>
      <c r="K535" s="240"/>
      <c r="L535" s="244"/>
      <c r="M535" s="245"/>
      <c r="N535" s="246"/>
      <c r="O535" s="246"/>
      <c r="P535" s="246"/>
      <c r="Q535" s="246"/>
      <c r="R535" s="246"/>
      <c r="S535" s="246"/>
      <c r="T535" s="247"/>
      <c r="AT535" s="248" t="s">
        <v>162</v>
      </c>
      <c r="AU535" s="248" t="s">
        <v>89</v>
      </c>
      <c r="AV535" s="15" t="s">
        <v>85</v>
      </c>
      <c r="AW535" s="15" t="s">
        <v>34</v>
      </c>
      <c r="AX535" s="15" t="s">
        <v>80</v>
      </c>
      <c r="AY535" s="248" t="s">
        <v>151</v>
      </c>
    </row>
    <row r="536" spans="1:65" s="13" customFormat="1" ht="10.199999999999999">
      <c r="B536" s="217"/>
      <c r="C536" s="218"/>
      <c r="D536" s="213" t="s">
        <v>162</v>
      </c>
      <c r="E536" s="219" t="s">
        <v>1</v>
      </c>
      <c r="F536" s="220" t="s">
        <v>577</v>
      </c>
      <c r="G536" s="218"/>
      <c r="H536" s="221">
        <v>0.72299999999999998</v>
      </c>
      <c r="I536" s="222"/>
      <c r="J536" s="218"/>
      <c r="K536" s="218"/>
      <c r="L536" s="223"/>
      <c r="M536" s="224"/>
      <c r="N536" s="225"/>
      <c r="O536" s="225"/>
      <c r="P536" s="225"/>
      <c r="Q536" s="225"/>
      <c r="R536" s="225"/>
      <c r="S536" s="225"/>
      <c r="T536" s="226"/>
      <c r="AT536" s="227" t="s">
        <v>162</v>
      </c>
      <c r="AU536" s="227" t="s">
        <v>89</v>
      </c>
      <c r="AV536" s="13" t="s">
        <v>89</v>
      </c>
      <c r="AW536" s="13" t="s">
        <v>34</v>
      </c>
      <c r="AX536" s="13" t="s">
        <v>80</v>
      </c>
      <c r="AY536" s="227" t="s">
        <v>151</v>
      </c>
    </row>
    <row r="537" spans="1:65" s="15" customFormat="1" ht="10.199999999999999">
      <c r="B537" s="239"/>
      <c r="C537" s="240"/>
      <c r="D537" s="213" t="s">
        <v>162</v>
      </c>
      <c r="E537" s="241" t="s">
        <v>1</v>
      </c>
      <c r="F537" s="242" t="s">
        <v>383</v>
      </c>
      <c r="G537" s="240"/>
      <c r="H537" s="241" t="s">
        <v>1</v>
      </c>
      <c r="I537" s="243"/>
      <c r="J537" s="240"/>
      <c r="K537" s="240"/>
      <c r="L537" s="244"/>
      <c r="M537" s="245"/>
      <c r="N537" s="246"/>
      <c r="O537" s="246"/>
      <c r="P537" s="246"/>
      <c r="Q537" s="246"/>
      <c r="R537" s="246"/>
      <c r="S537" s="246"/>
      <c r="T537" s="247"/>
      <c r="AT537" s="248" t="s">
        <v>162</v>
      </c>
      <c r="AU537" s="248" t="s">
        <v>89</v>
      </c>
      <c r="AV537" s="15" t="s">
        <v>85</v>
      </c>
      <c r="AW537" s="15" t="s">
        <v>34</v>
      </c>
      <c r="AX537" s="15" t="s">
        <v>80</v>
      </c>
      <c r="AY537" s="248" t="s">
        <v>151</v>
      </c>
    </row>
    <row r="538" spans="1:65" s="13" customFormat="1" ht="10.199999999999999">
      <c r="B538" s="217"/>
      <c r="C538" s="218"/>
      <c r="D538" s="213" t="s">
        <v>162</v>
      </c>
      <c r="E538" s="219" t="s">
        <v>1</v>
      </c>
      <c r="F538" s="220" t="s">
        <v>578</v>
      </c>
      <c r="G538" s="218"/>
      <c r="H538" s="221">
        <v>1.06</v>
      </c>
      <c r="I538" s="222"/>
      <c r="J538" s="218"/>
      <c r="K538" s="218"/>
      <c r="L538" s="223"/>
      <c r="M538" s="224"/>
      <c r="N538" s="225"/>
      <c r="O538" s="225"/>
      <c r="P538" s="225"/>
      <c r="Q538" s="225"/>
      <c r="R538" s="225"/>
      <c r="S538" s="225"/>
      <c r="T538" s="226"/>
      <c r="AT538" s="227" t="s">
        <v>162</v>
      </c>
      <c r="AU538" s="227" t="s">
        <v>89</v>
      </c>
      <c r="AV538" s="13" t="s">
        <v>89</v>
      </c>
      <c r="AW538" s="13" t="s">
        <v>34</v>
      </c>
      <c r="AX538" s="13" t="s">
        <v>80</v>
      </c>
      <c r="AY538" s="227" t="s">
        <v>151</v>
      </c>
    </row>
    <row r="539" spans="1:65" s="13" customFormat="1" ht="10.199999999999999">
      <c r="B539" s="217"/>
      <c r="C539" s="218"/>
      <c r="D539" s="213" t="s">
        <v>162</v>
      </c>
      <c r="E539" s="219" t="s">
        <v>1</v>
      </c>
      <c r="F539" s="220" t="s">
        <v>579</v>
      </c>
      <c r="G539" s="218"/>
      <c r="H539" s="221">
        <v>0.1</v>
      </c>
      <c r="I539" s="222"/>
      <c r="J539" s="218"/>
      <c r="K539" s="218"/>
      <c r="L539" s="223"/>
      <c r="M539" s="224"/>
      <c r="N539" s="225"/>
      <c r="O539" s="225"/>
      <c r="P539" s="225"/>
      <c r="Q539" s="225"/>
      <c r="R539" s="225"/>
      <c r="S539" s="225"/>
      <c r="T539" s="226"/>
      <c r="AT539" s="227" t="s">
        <v>162</v>
      </c>
      <c r="AU539" s="227" t="s">
        <v>89</v>
      </c>
      <c r="AV539" s="13" t="s">
        <v>89</v>
      </c>
      <c r="AW539" s="13" t="s">
        <v>34</v>
      </c>
      <c r="AX539" s="13" t="s">
        <v>80</v>
      </c>
      <c r="AY539" s="227" t="s">
        <v>151</v>
      </c>
    </row>
    <row r="540" spans="1:65" s="15" customFormat="1" ht="10.199999999999999">
      <c r="B540" s="239"/>
      <c r="C540" s="240"/>
      <c r="D540" s="213" t="s">
        <v>162</v>
      </c>
      <c r="E540" s="241" t="s">
        <v>1</v>
      </c>
      <c r="F540" s="242" t="s">
        <v>386</v>
      </c>
      <c r="G540" s="240"/>
      <c r="H540" s="241" t="s">
        <v>1</v>
      </c>
      <c r="I540" s="243"/>
      <c r="J540" s="240"/>
      <c r="K540" s="240"/>
      <c r="L540" s="244"/>
      <c r="M540" s="245"/>
      <c r="N540" s="246"/>
      <c r="O540" s="246"/>
      <c r="P540" s="246"/>
      <c r="Q540" s="246"/>
      <c r="R540" s="246"/>
      <c r="S540" s="246"/>
      <c r="T540" s="247"/>
      <c r="AT540" s="248" t="s">
        <v>162</v>
      </c>
      <c r="AU540" s="248" t="s">
        <v>89</v>
      </c>
      <c r="AV540" s="15" t="s">
        <v>85</v>
      </c>
      <c r="AW540" s="15" t="s">
        <v>34</v>
      </c>
      <c r="AX540" s="15" t="s">
        <v>80</v>
      </c>
      <c r="AY540" s="248" t="s">
        <v>151</v>
      </c>
    </row>
    <row r="541" spans="1:65" s="13" customFormat="1" ht="10.199999999999999">
      <c r="B541" s="217"/>
      <c r="C541" s="218"/>
      <c r="D541" s="213" t="s">
        <v>162</v>
      </c>
      <c r="E541" s="219" t="s">
        <v>1</v>
      </c>
      <c r="F541" s="220" t="s">
        <v>580</v>
      </c>
      <c r="G541" s="218"/>
      <c r="H541" s="221">
        <v>3.746</v>
      </c>
      <c r="I541" s="222"/>
      <c r="J541" s="218"/>
      <c r="K541" s="218"/>
      <c r="L541" s="223"/>
      <c r="M541" s="224"/>
      <c r="N541" s="225"/>
      <c r="O541" s="225"/>
      <c r="P541" s="225"/>
      <c r="Q541" s="225"/>
      <c r="R541" s="225"/>
      <c r="S541" s="225"/>
      <c r="T541" s="226"/>
      <c r="AT541" s="227" t="s">
        <v>162</v>
      </c>
      <c r="AU541" s="227" t="s">
        <v>89</v>
      </c>
      <c r="AV541" s="13" t="s">
        <v>89</v>
      </c>
      <c r="AW541" s="13" t="s">
        <v>34</v>
      </c>
      <c r="AX541" s="13" t="s">
        <v>80</v>
      </c>
      <c r="AY541" s="227" t="s">
        <v>151</v>
      </c>
    </row>
    <row r="542" spans="1:65" s="15" customFormat="1" ht="10.199999999999999">
      <c r="B542" s="239"/>
      <c r="C542" s="240"/>
      <c r="D542" s="213" t="s">
        <v>162</v>
      </c>
      <c r="E542" s="241" t="s">
        <v>1</v>
      </c>
      <c r="F542" s="242" t="s">
        <v>388</v>
      </c>
      <c r="G542" s="240"/>
      <c r="H542" s="241" t="s">
        <v>1</v>
      </c>
      <c r="I542" s="243"/>
      <c r="J542" s="240"/>
      <c r="K542" s="240"/>
      <c r="L542" s="244"/>
      <c r="M542" s="245"/>
      <c r="N542" s="246"/>
      <c r="O542" s="246"/>
      <c r="P542" s="246"/>
      <c r="Q542" s="246"/>
      <c r="R542" s="246"/>
      <c r="S542" s="246"/>
      <c r="T542" s="247"/>
      <c r="AT542" s="248" t="s">
        <v>162</v>
      </c>
      <c r="AU542" s="248" t="s">
        <v>89</v>
      </c>
      <c r="AV542" s="15" t="s">
        <v>85</v>
      </c>
      <c r="AW542" s="15" t="s">
        <v>34</v>
      </c>
      <c r="AX542" s="15" t="s">
        <v>80</v>
      </c>
      <c r="AY542" s="248" t="s">
        <v>151</v>
      </c>
    </row>
    <row r="543" spans="1:65" s="13" customFormat="1" ht="10.199999999999999">
      <c r="B543" s="217"/>
      <c r="C543" s="218"/>
      <c r="D543" s="213" t="s">
        <v>162</v>
      </c>
      <c r="E543" s="219" t="s">
        <v>1</v>
      </c>
      <c r="F543" s="220" t="s">
        <v>581</v>
      </c>
      <c r="G543" s="218"/>
      <c r="H543" s="221">
        <v>1.373</v>
      </c>
      <c r="I543" s="222"/>
      <c r="J543" s="218"/>
      <c r="K543" s="218"/>
      <c r="L543" s="223"/>
      <c r="M543" s="224"/>
      <c r="N543" s="225"/>
      <c r="O543" s="225"/>
      <c r="P543" s="225"/>
      <c r="Q543" s="225"/>
      <c r="R543" s="225"/>
      <c r="S543" s="225"/>
      <c r="T543" s="226"/>
      <c r="AT543" s="227" t="s">
        <v>162</v>
      </c>
      <c r="AU543" s="227" t="s">
        <v>89</v>
      </c>
      <c r="AV543" s="13" t="s">
        <v>89</v>
      </c>
      <c r="AW543" s="13" t="s">
        <v>34</v>
      </c>
      <c r="AX543" s="13" t="s">
        <v>80</v>
      </c>
      <c r="AY543" s="227" t="s">
        <v>151</v>
      </c>
    </row>
    <row r="544" spans="1:65" s="13" customFormat="1" ht="10.199999999999999">
      <c r="B544" s="217"/>
      <c r="C544" s="218"/>
      <c r="D544" s="213" t="s">
        <v>162</v>
      </c>
      <c r="E544" s="219" t="s">
        <v>1</v>
      </c>
      <c r="F544" s="220" t="s">
        <v>582</v>
      </c>
      <c r="G544" s="218"/>
      <c r="H544" s="221">
        <v>8.2910000000000004</v>
      </c>
      <c r="I544" s="222"/>
      <c r="J544" s="218"/>
      <c r="K544" s="218"/>
      <c r="L544" s="223"/>
      <c r="M544" s="224"/>
      <c r="N544" s="225"/>
      <c r="O544" s="225"/>
      <c r="P544" s="225"/>
      <c r="Q544" s="225"/>
      <c r="R544" s="225"/>
      <c r="S544" s="225"/>
      <c r="T544" s="226"/>
      <c r="AT544" s="227" t="s">
        <v>162</v>
      </c>
      <c r="AU544" s="227" t="s">
        <v>89</v>
      </c>
      <c r="AV544" s="13" t="s">
        <v>89</v>
      </c>
      <c r="AW544" s="13" t="s">
        <v>34</v>
      </c>
      <c r="AX544" s="13" t="s">
        <v>80</v>
      </c>
      <c r="AY544" s="227" t="s">
        <v>151</v>
      </c>
    </row>
    <row r="545" spans="2:51" s="13" customFormat="1" ht="10.199999999999999">
      <c r="B545" s="217"/>
      <c r="C545" s="218"/>
      <c r="D545" s="213" t="s">
        <v>162</v>
      </c>
      <c r="E545" s="219" t="s">
        <v>1</v>
      </c>
      <c r="F545" s="220" t="s">
        <v>583</v>
      </c>
      <c r="G545" s="218"/>
      <c r="H545" s="221">
        <v>2.0249999999999999</v>
      </c>
      <c r="I545" s="222"/>
      <c r="J545" s="218"/>
      <c r="K545" s="218"/>
      <c r="L545" s="223"/>
      <c r="M545" s="224"/>
      <c r="N545" s="225"/>
      <c r="O545" s="225"/>
      <c r="P545" s="225"/>
      <c r="Q545" s="225"/>
      <c r="R545" s="225"/>
      <c r="S545" s="225"/>
      <c r="T545" s="226"/>
      <c r="AT545" s="227" t="s">
        <v>162</v>
      </c>
      <c r="AU545" s="227" t="s">
        <v>89</v>
      </c>
      <c r="AV545" s="13" t="s">
        <v>89</v>
      </c>
      <c r="AW545" s="13" t="s">
        <v>34</v>
      </c>
      <c r="AX545" s="13" t="s">
        <v>80</v>
      </c>
      <c r="AY545" s="227" t="s">
        <v>151</v>
      </c>
    </row>
    <row r="546" spans="2:51" s="13" customFormat="1" ht="10.199999999999999">
      <c r="B546" s="217"/>
      <c r="C546" s="218"/>
      <c r="D546" s="213" t="s">
        <v>162</v>
      </c>
      <c r="E546" s="219" t="s">
        <v>1</v>
      </c>
      <c r="F546" s="220" t="s">
        <v>584</v>
      </c>
      <c r="G546" s="218"/>
      <c r="H546" s="221">
        <v>0.623</v>
      </c>
      <c r="I546" s="222"/>
      <c r="J546" s="218"/>
      <c r="K546" s="218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162</v>
      </c>
      <c r="AU546" s="227" t="s">
        <v>89</v>
      </c>
      <c r="AV546" s="13" t="s">
        <v>89</v>
      </c>
      <c r="AW546" s="13" t="s">
        <v>34</v>
      </c>
      <c r="AX546" s="13" t="s">
        <v>80</v>
      </c>
      <c r="AY546" s="227" t="s">
        <v>151</v>
      </c>
    </row>
    <row r="547" spans="2:51" s="13" customFormat="1" ht="20.399999999999999">
      <c r="B547" s="217"/>
      <c r="C547" s="218"/>
      <c r="D547" s="213" t="s">
        <v>162</v>
      </c>
      <c r="E547" s="219" t="s">
        <v>1</v>
      </c>
      <c r="F547" s="220" t="s">
        <v>585</v>
      </c>
      <c r="G547" s="218"/>
      <c r="H547" s="221">
        <v>1.494</v>
      </c>
      <c r="I547" s="222"/>
      <c r="J547" s="218"/>
      <c r="K547" s="218"/>
      <c r="L547" s="223"/>
      <c r="M547" s="224"/>
      <c r="N547" s="225"/>
      <c r="O547" s="225"/>
      <c r="P547" s="225"/>
      <c r="Q547" s="225"/>
      <c r="R547" s="225"/>
      <c r="S547" s="225"/>
      <c r="T547" s="226"/>
      <c r="AT547" s="227" t="s">
        <v>162</v>
      </c>
      <c r="AU547" s="227" t="s">
        <v>89</v>
      </c>
      <c r="AV547" s="13" t="s">
        <v>89</v>
      </c>
      <c r="AW547" s="13" t="s">
        <v>34</v>
      </c>
      <c r="AX547" s="13" t="s">
        <v>80</v>
      </c>
      <c r="AY547" s="227" t="s">
        <v>151</v>
      </c>
    </row>
    <row r="548" spans="2:51" s="13" customFormat="1" ht="10.199999999999999">
      <c r="B548" s="217"/>
      <c r="C548" s="218"/>
      <c r="D548" s="213" t="s">
        <v>162</v>
      </c>
      <c r="E548" s="219" t="s">
        <v>1</v>
      </c>
      <c r="F548" s="220" t="s">
        <v>586</v>
      </c>
      <c r="G548" s="218"/>
      <c r="H548" s="221">
        <v>0.46</v>
      </c>
      <c r="I548" s="222"/>
      <c r="J548" s="218"/>
      <c r="K548" s="218"/>
      <c r="L548" s="223"/>
      <c r="M548" s="224"/>
      <c r="N548" s="225"/>
      <c r="O548" s="225"/>
      <c r="P548" s="225"/>
      <c r="Q548" s="225"/>
      <c r="R548" s="225"/>
      <c r="S548" s="225"/>
      <c r="T548" s="226"/>
      <c r="AT548" s="227" t="s">
        <v>162</v>
      </c>
      <c r="AU548" s="227" t="s">
        <v>89</v>
      </c>
      <c r="AV548" s="13" t="s">
        <v>89</v>
      </c>
      <c r="AW548" s="13" t="s">
        <v>34</v>
      </c>
      <c r="AX548" s="13" t="s">
        <v>80</v>
      </c>
      <c r="AY548" s="227" t="s">
        <v>151</v>
      </c>
    </row>
    <row r="549" spans="2:51" s="15" customFormat="1" ht="10.199999999999999">
      <c r="B549" s="239"/>
      <c r="C549" s="240"/>
      <c r="D549" s="213" t="s">
        <v>162</v>
      </c>
      <c r="E549" s="241" t="s">
        <v>1</v>
      </c>
      <c r="F549" s="242" t="s">
        <v>395</v>
      </c>
      <c r="G549" s="240"/>
      <c r="H549" s="241" t="s">
        <v>1</v>
      </c>
      <c r="I549" s="243"/>
      <c r="J549" s="240"/>
      <c r="K549" s="240"/>
      <c r="L549" s="244"/>
      <c r="M549" s="245"/>
      <c r="N549" s="246"/>
      <c r="O549" s="246"/>
      <c r="P549" s="246"/>
      <c r="Q549" s="246"/>
      <c r="R549" s="246"/>
      <c r="S549" s="246"/>
      <c r="T549" s="247"/>
      <c r="AT549" s="248" t="s">
        <v>162</v>
      </c>
      <c r="AU549" s="248" t="s">
        <v>89</v>
      </c>
      <c r="AV549" s="15" t="s">
        <v>85</v>
      </c>
      <c r="AW549" s="15" t="s">
        <v>34</v>
      </c>
      <c r="AX549" s="15" t="s">
        <v>80</v>
      </c>
      <c r="AY549" s="248" t="s">
        <v>151</v>
      </c>
    </row>
    <row r="550" spans="2:51" s="13" customFormat="1" ht="10.199999999999999">
      <c r="B550" s="217"/>
      <c r="C550" s="218"/>
      <c r="D550" s="213" t="s">
        <v>162</v>
      </c>
      <c r="E550" s="219" t="s">
        <v>1</v>
      </c>
      <c r="F550" s="220" t="s">
        <v>587</v>
      </c>
      <c r="G550" s="218"/>
      <c r="H550" s="221">
        <v>5.75</v>
      </c>
      <c r="I550" s="222"/>
      <c r="J550" s="218"/>
      <c r="K550" s="218"/>
      <c r="L550" s="223"/>
      <c r="M550" s="224"/>
      <c r="N550" s="225"/>
      <c r="O550" s="225"/>
      <c r="P550" s="225"/>
      <c r="Q550" s="225"/>
      <c r="R550" s="225"/>
      <c r="S550" s="225"/>
      <c r="T550" s="226"/>
      <c r="AT550" s="227" t="s">
        <v>162</v>
      </c>
      <c r="AU550" s="227" t="s">
        <v>89</v>
      </c>
      <c r="AV550" s="13" t="s">
        <v>89</v>
      </c>
      <c r="AW550" s="13" t="s">
        <v>34</v>
      </c>
      <c r="AX550" s="13" t="s">
        <v>80</v>
      </c>
      <c r="AY550" s="227" t="s">
        <v>151</v>
      </c>
    </row>
    <row r="551" spans="2:51" s="15" customFormat="1" ht="10.199999999999999">
      <c r="B551" s="239"/>
      <c r="C551" s="240"/>
      <c r="D551" s="213" t="s">
        <v>162</v>
      </c>
      <c r="E551" s="241" t="s">
        <v>1</v>
      </c>
      <c r="F551" s="242" t="s">
        <v>401</v>
      </c>
      <c r="G551" s="240"/>
      <c r="H551" s="241" t="s">
        <v>1</v>
      </c>
      <c r="I551" s="243"/>
      <c r="J551" s="240"/>
      <c r="K551" s="240"/>
      <c r="L551" s="244"/>
      <c r="M551" s="245"/>
      <c r="N551" s="246"/>
      <c r="O551" s="246"/>
      <c r="P551" s="246"/>
      <c r="Q551" s="246"/>
      <c r="R551" s="246"/>
      <c r="S551" s="246"/>
      <c r="T551" s="247"/>
      <c r="AT551" s="248" t="s">
        <v>162</v>
      </c>
      <c r="AU551" s="248" t="s">
        <v>89</v>
      </c>
      <c r="AV551" s="15" t="s">
        <v>85</v>
      </c>
      <c r="AW551" s="15" t="s">
        <v>34</v>
      </c>
      <c r="AX551" s="15" t="s">
        <v>80</v>
      </c>
      <c r="AY551" s="248" t="s">
        <v>151</v>
      </c>
    </row>
    <row r="552" spans="2:51" s="13" customFormat="1" ht="10.199999999999999">
      <c r="B552" s="217"/>
      <c r="C552" s="218"/>
      <c r="D552" s="213" t="s">
        <v>162</v>
      </c>
      <c r="E552" s="219" t="s">
        <v>1</v>
      </c>
      <c r="F552" s="220" t="s">
        <v>588</v>
      </c>
      <c r="G552" s="218"/>
      <c r="H552" s="221">
        <v>0.7</v>
      </c>
      <c r="I552" s="222"/>
      <c r="J552" s="218"/>
      <c r="K552" s="218"/>
      <c r="L552" s="223"/>
      <c r="M552" s="224"/>
      <c r="N552" s="225"/>
      <c r="O552" s="225"/>
      <c r="P552" s="225"/>
      <c r="Q552" s="225"/>
      <c r="R552" s="225"/>
      <c r="S552" s="225"/>
      <c r="T552" s="226"/>
      <c r="AT552" s="227" t="s">
        <v>162</v>
      </c>
      <c r="AU552" s="227" t="s">
        <v>89</v>
      </c>
      <c r="AV552" s="13" t="s">
        <v>89</v>
      </c>
      <c r="AW552" s="13" t="s">
        <v>34</v>
      </c>
      <c r="AX552" s="13" t="s">
        <v>80</v>
      </c>
      <c r="AY552" s="227" t="s">
        <v>151</v>
      </c>
    </row>
    <row r="553" spans="2:51" s="13" customFormat="1" ht="10.199999999999999">
      <c r="B553" s="217"/>
      <c r="C553" s="218"/>
      <c r="D553" s="213" t="s">
        <v>162</v>
      </c>
      <c r="E553" s="219" t="s">
        <v>1</v>
      </c>
      <c r="F553" s="220" t="s">
        <v>589</v>
      </c>
      <c r="G553" s="218"/>
      <c r="H553" s="221">
        <v>0.105</v>
      </c>
      <c r="I553" s="222"/>
      <c r="J553" s="218"/>
      <c r="K553" s="218"/>
      <c r="L553" s="223"/>
      <c r="M553" s="224"/>
      <c r="N553" s="225"/>
      <c r="O553" s="225"/>
      <c r="P553" s="225"/>
      <c r="Q553" s="225"/>
      <c r="R553" s="225"/>
      <c r="S553" s="225"/>
      <c r="T553" s="226"/>
      <c r="AT553" s="227" t="s">
        <v>162</v>
      </c>
      <c r="AU553" s="227" t="s">
        <v>89</v>
      </c>
      <c r="AV553" s="13" t="s">
        <v>89</v>
      </c>
      <c r="AW553" s="13" t="s">
        <v>34</v>
      </c>
      <c r="AX553" s="13" t="s">
        <v>80</v>
      </c>
      <c r="AY553" s="227" t="s">
        <v>151</v>
      </c>
    </row>
    <row r="554" spans="2:51" s="15" customFormat="1" ht="10.199999999999999">
      <c r="B554" s="239"/>
      <c r="C554" s="240"/>
      <c r="D554" s="213" t="s">
        <v>162</v>
      </c>
      <c r="E554" s="241" t="s">
        <v>1</v>
      </c>
      <c r="F554" s="242" t="s">
        <v>403</v>
      </c>
      <c r="G554" s="240"/>
      <c r="H554" s="241" t="s">
        <v>1</v>
      </c>
      <c r="I554" s="243"/>
      <c r="J554" s="240"/>
      <c r="K554" s="240"/>
      <c r="L554" s="244"/>
      <c r="M554" s="245"/>
      <c r="N554" s="246"/>
      <c r="O554" s="246"/>
      <c r="P554" s="246"/>
      <c r="Q554" s="246"/>
      <c r="R554" s="246"/>
      <c r="S554" s="246"/>
      <c r="T554" s="247"/>
      <c r="AT554" s="248" t="s">
        <v>162</v>
      </c>
      <c r="AU554" s="248" t="s">
        <v>89</v>
      </c>
      <c r="AV554" s="15" t="s">
        <v>85</v>
      </c>
      <c r="AW554" s="15" t="s">
        <v>34</v>
      </c>
      <c r="AX554" s="15" t="s">
        <v>80</v>
      </c>
      <c r="AY554" s="248" t="s">
        <v>151</v>
      </c>
    </row>
    <row r="555" spans="2:51" s="13" customFormat="1" ht="10.199999999999999">
      <c r="B555" s="217"/>
      <c r="C555" s="218"/>
      <c r="D555" s="213" t="s">
        <v>162</v>
      </c>
      <c r="E555" s="219" t="s">
        <v>1</v>
      </c>
      <c r="F555" s="220" t="s">
        <v>590</v>
      </c>
      <c r="G555" s="218"/>
      <c r="H555" s="221">
        <v>2.2320000000000002</v>
      </c>
      <c r="I555" s="222"/>
      <c r="J555" s="218"/>
      <c r="K555" s="218"/>
      <c r="L555" s="223"/>
      <c r="M555" s="224"/>
      <c r="N555" s="225"/>
      <c r="O555" s="225"/>
      <c r="P555" s="225"/>
      <c r="Q555" s="225"/>
      <c r="R555" s="225"/>
      <c r="S555" s="225"/>
      <c r="T555" s="226"/>
      <c r="AT555" s="227" t="s">
        <v>162</v>
      </c>
      <c r="AU555" s="227" t="s">
        <v>89</v>
      </c>
      <c r="AV555" s="13" t="s">
        <v>89</v>
      </c>
      <c r="AW555" s="13" t="s">
        <v>34</v>
      </c>
      <c r="AX555" s="13" t="s">
        <v>80</v>
      </c>
      <c r="AY555" s="227" t="s">
        <v>151</v>
      </c>
    </row>
    <row r="556" spans="2:51" s="16" customFormat="1" ht="10.199999999999999">
      <c r="B556" s="259"/>
      <c r="C556" s="260"/>
      <c r="D556" s="213" t="s">
        <v>162</v>
      </c>
      <c r="E556" s="261" t="s">
        <v>1</v>
      </c>
      <c r="F556" s="262" t="s">
        <v>274</v>
      </c>
      <c r="G556" s="260"/>
      <c r="H556" s="263">
        <v>28.681999999999999</v>
      </c>
      <c r="I556" s="264"/>
      <c r="J556" s="260"/>
      <c r="K556" s="260"/>
      <c r="L556" s="265"/>
      <c r="M556" s="266"/>
      <c r="N556" s="267"/>
      <c r="O556" s="267"/>
      <c r="P556" s="267"/>
      <c r="Q556" s="267"/>
      <c r="R556" s="267"/>
      <c r="S556" s="267"/>
      <c r="T556" s="268"/>
      <c r="AT556" s="269" t="s">
        <v>162</v>
      </c>
      <c r="AU556" s="269" t="s">
        <v>89</v>
      </c>
      <c r="AV556" s="16" t="s">
        <v>170</v>
      </c>
      <c r="AW556" s="16" t="s">
        <v>34</v>
      </c>
      <c r="AX556" s="16" t="s">
        <v>80</v>
      </c>
      <c r="AY556" s="269" t="s">
        <v>151</v>
      </c>
    </row>
    <row r="557" spans="2:51" s="15" customFormat="1" ht="10.199999999999999">
      <c r="B557" s="239"/>
      <c r="C557" s="240"/>
      <c r="D557" s="213" t="s">
        <v>162</v>
      </c>
      <c r="E557" s="241" t="s">
        <v>1</v>
      </c>
      <c r="F557" s="242" t="s">
        <v>405</v>
      </c>
      <c r="G557" s="240"/>
      <c r="H557" s="241" t="s">
        <v>1</v>
      </c>
      <c r="I557" s="243"/>
      <c r="J557" s="240"/>
      <c r="K557" s="240"/>
      <c r="L557" s="244"/>
      <c r="M557" s="245"/>
      <c r="N557" s="246"/>
      <c r="O557" s="246"/>
      <c r="P557" s="246"/>
      <c r="Q557" s="246"/>
      <c r="R557" s="246"/>
      <c r="S557" s="246"/>
      <c r="T557" s="247"/>
      <c r="AT557" s="248" t="s">
        <v>162</v>
      </c>
      <c r="AU557" s="248" t="s">
        <v>89</v>
      </c>
      <c r="AV557" s="15" t="s">
        <v>85</v>
      </c>
      <c r="AW557" s="15" t="s">
        <v>34</v>
      </c>
      <c r="AX557" s="15" t="s">
        <v>80</v>
      </c>
      <c r="AY557" s="248" t="s">
        <v>151</v>
      </c>
    </row>
    <row r="558" spans="2:51" s="13" customFormat="1" ht="10.199999999999999">
      <c r="B558" s="217"/>
      <c r="C558" s="218"/>
      <c r="D558" s="213" t="s">
        <v>162</v>
      </c>
      <c r="E558" s="219" t="s">
        <v>1</v>
      </c>
      <c r="F558" s="220" t="s">
        <v>591</v>
      </c>
      <c r="G558" s="218"/>
      <c r="H558" s="221">
        <v>11.351000000000001</v>
      </c>
      <c r="I558" s="222"/>
      <c r="J558" s="218"/>
      <c r="K558" s="218"/>
      <c r="L558" s="223"/>
      <c r="M558" s="224"/>
      <c r="N558" s="225"/>
      <c r="O558" s="225"/>
      <c r="P558" s="225"/>
      <c r="Q558" s="225"/>
      <c r="R558" s="225"/>
      <c r="S558" s="225"/>
      <c r="T558" s="226"/>
      <c r="AT558" s="227" t="s">
        <v>162</v>
      </c>
      <c r="AU558" s="227" t="s">
        <v>89</v>
      </c>
      <c r="AV558" s="13" t="s">
        <v>89</v>
      </c>
      <c r="AW558" s="13" t="s">
        <v>34</v>
      </c>
      <c r="AX558" s="13" t="s">
        <v>80</v>
      </c>
      <c r="AY558" s="227" t="s">
        <v>151</v>
      </c>
    </row>
    <row r="559" spans="2:51" s="15" customFormat="1" ht="10.199999999999999">
      <c r="B559" s="239"/>
      <c r="C559" s="240"/>
      <c r="D559" s="213" t="s">
        <v>162</v>
      </c>
      <c r="E559" s="241" t="s">
        <v>1</v>
      </c>
      <c r="F559" s="242" t="s">
        <v>407</v>
      </c>
      <c r="G559" s="240"/>
      <c r="H559" s="241" t="s">
        <v>1</v>
      </c>
      <c r="I559" s="243"/>
      <c r="J559" s="240"/>
      <c r="K559" s="240"/>
      <c r="L559" s="244"/>
      <c r="M559" s="245"/>
      <c r="N559" s="246"/>
      <c r="O559" s="246"/>
      <c r="P559" s="246"/>
      <c r="Q559" s="246"/>
      <c r="R559" s="246"/>
      <c r="S559" s="246"/>
      <c r="T559" s="247"/>
      <c r="AT559" s="248" t="s">
        <v>162</v>
      </c>
      <c r="AU559" s="248" t="s">
        <v>89</v>
      </c>
      <c r="AV559" s="15" t="s">
        <v>85</v>
      </c>
      <c r="AW559" s="15" t="s">
        <v>34</v>
      </c>
      <c r="AX559" s="15" t="s">
        <v>80</v>
      </c>
      <c r="AY559" s="248" t="s">
        <v>151</v>
      </c>
    </row>
    <row r="560" spans="2:51" s="13" customFormat="1" ht="10.199999999999999">
      <c r="B560" s="217"/>
      <c r="C560" s="218"/>
      <c r="D560" s="213" t="s">
        <v>162</v>
      </c>
      <c r="E560" s="219" t="s">
        <v>1</v>
      </c>
      <c r="F560" s="220" t="s">
        <v>592</v>
      </c>
      <c r="G560" s="218"/>
      <c r="H560" s="221">
        <v>2.0649999999999999</v>
      </c>
      <c r="I560" s="222"/>
      <c r="J560" s="218"/>
      <c r="K560" s="218"/>
      <c r="L560" s="223"/>
      <c r="M560" s="224"/>
      <c r="N560" s="225"/>
      <c r="O560" s="225"/>
      <c r="P560" s="225"/>
      <c r="Q560" s="225"/>
      <c r="R560" s="225"/>
      <c r="S560" s="225"/>
      <c r="T560" s="226"/>
      <c r="AT560" s="227" t="s">
        <v>162</v>
      </c>
      <c r="AU560" s="227" t="s">
        <v>89</v>
      </c>
      <c r="AV560" s="13" t="s">
        <v>89</v>
      </c>
      <c r="AW560" s="13" t="s">
        <v>34</v>
      </c>
      <c r="AX560" s="13" t="s">
        <v>80</v>
      </c>
      <c r="AY560" s="227" t="s">
        <v>151</v>
      </c>
    </row>
    <row r="561" spans="1:65" s="13" customFormat="1" ht="20.399999999999999">
      <c r="B561" s="217"/>
      <c r="C561" s="218"/>
      <c r="D561" s="213" t="s">
        <v>162</v>
      </c>
      <c r="E561" s="219" t="s">
        <v>1</v>
      </c>
      <c r="F561" s="220" t="s">
        <v>593</v>
      </c>
      <c r="G561" s="218"/>
      <c r="H561" s="221">
        <v>1.39</v>
      </c>
      <c r="I561" s="222"/>
      <c r="J561" s="218"/>
      <c r="K561" s="218"/>
      <c r="L561" s="223"/>
      <c r="M561" s="224"/>
      <c r="N561" s="225"/>
      <c r="O561" s="225"/>
      <c r="P561" s="225"/>
      <c r="Q561" s="225"/>
      <c r="R561" s="225"/>
      <c r="S561" s="225"/>
      <c r="T561" s="226"/>
      <c r="AT561" s="227" t="s">
        <v>162</v>
      </c>
      <c r="AU561" s="227" t="s">
        <v>89</v>
      </c>
      <c r="AV561" s="13" t="s">
        <v>89</v>
      </c>
      <c r="AW561" s="13" t="s">
        <v>34</v>
      </c>
      <c r="AX561" s="13" t="s">
        <v>80</v>
      </c>
      <c r="AY561" s="227" t="s">
        <v>151</v>
      </c>
    </row>
    <row r="562" spans="1:65" s="15" customFormat="1" ht="10.199999999999999">
      <c r="B562" s="239"/>
      <c r="C562" s="240"/>
      <c r="D562" s="213" t="s">
        <v>162</v>
      </c>
      <c r="E562" s="241" t="s">
        <v>1</v>
      </c>
      <c r="F562" s="242" t="s">
        <v>410</v>
      </c>
      <c r="G562" s="240"/>
      <c r="H562" s="241" t="s">
        <v>1</v>
      </c>
      <c r="I562" s="243"/>
      <c r="J562" s="240"/>
      <c r="K562" s="240"/>
      <c r="L562" s="244"/>
      <c r="M562" s="245"/>
      <c r="N562" s="246"/>
      <c r="O562" s="246"/>
      <c r="P562" s="246"/>
      <c r="Q562" s="246"/>
      <c r="R562" s="246"/>
      <c r="S562" s="246"/>
      <c r="T562" s="247"/>
      <c r="AT562" s="248" t="s">
        <v>162</v>
      </c>
      <c r="AU562" s="248" t="s">
        <v>89</v>
      </c>
      <c r="AV562" s="15" t="s">
        <v>85</v>
      </c>
      <c r="AW562" s="15" t="s">
        <v>34</v>
      </c>
      <c r="AX562" s="15" t="s">
        <v>80</v>
      </c>
      <c r="AY562" s="248" t="s">
        <v>151</v>
      </c>
    </row>
    <row r="563" spans="1:65" s="13" customFormat="1" ht="20.399999999999999">
      <c r="B563" s="217"/>
      <c r="C563" s="218"/>
      <c r="D563" s="213" t="s">
        <v>162</v>
      </c>
      <c r="E563" s="219" t="s">
        <v>1</v>
      </c>
      <c r="F563" s="220" t="s">
        <v>594</v>
      </c>
      <c r="G563" s="218"/>
      <c r="H563" s="221">
        <v>9.9909999999999997</v>
      </c>
      <c r="I563" s="222"/>
      <c r="J563" s="218"/>
      <c r="K563" s="218"/>
      <c r="L563" s="223"/>
      <c r="M563" s="224"/>
      <c r="N563" s="225"/>
      <c r="O563" s="225"/>
      <c r="P563" s="225"/>
      <c r="Q563" s="225"/>
      <c r="R563" s="225"/>
      <c r="S563" s="225"/>
      <c r="T563" s="226"/>
      <c r="AT563" s="227" t="s">
        <v>162</v>
      </c>
      <c r="AU563" s="227" t="s">
        <v>89</v>
      </c>
      <c r="AV563" s="13" t="s">
        <v>89</v>
      </c>
      <c r="AW563" s="13" t="s">
        <v>34</v>
      </c>
      <c r="AX563" s="13" t="s">
        <v>80</v>
      </c>
      <c r="AY563" s="227" t="s">
        <v>151</v>
      </c>
    </row>
    <row r="564" spans="1:65" s="15" customFormat="1" ht="10.199999999999999">
      <c r="B564" s="239"/>
      <c r="C564" s="240"/>
      <c r="D564" s="213" t="s">
        <v>162</v>
      </c>
      <c r="E564" s="241" t="s">
        <v>1</v>
      </c>
      <c r="F564" s="242" t="s">
        <v>415</v>
      </c>
      <c r="G564" s="240"/>
      <c r="H564" s="241" t="s">
        <v>1</v>
      </c>
      <c r="I564" s="243"/>
      <c r="J564" s="240"/>
      <c r="K564" s="240"/>
      <c r="L564" s="244"/>
      <c r="M564" s="245"/>
      <c r="N564" s="246"/>
      <c r="O564" s="246"/>
      <c r="P564" s="246"/>
      <c r="Q564" s="246"/>
      <c r="R564" s="246"/>
      <c r="S564" s="246"/>
      <c r="T564" s="247"/>
      <c r="AT564" s="248" t="s">
        <v>162</v>
      </c>
      <c r="AU564" s="248" t="s">
        <v>89</v>
      </c>
      <c r="AV564" s="15" t="s">
        <v>85</v>
      </c>
      <c r="AW564" s="15" t="s">
        <v>34</v>
      </c>
      <c r="AX564" s="15" t="s">
        <v>80</v>
      </c>
      <c r="AY564" s="248" t="s">
        <v>151</v>
      </c>
    </row>
    <row r="565" spans="1:65" s="13" customFormat="1" ht="10.199999999999999">
      <c r="B565" s="217"/>
      <c r="C565" s="218"/>
      <c r="D565" s="213" t="s">
        <v>162</v>
      </c>
      <c r="E565" s="219" t="s">
        <v>1</v>
      </c>
      <c r="F565" s="220" t="s">
        <v>595</v>
      </c>
      <c r="G565" s="218"/>
      <c r="H565" s="221">
        <v>3.9620000000000002</v>
      </c>
      <c r="I565" s="222"/>
      <c r="J565" s="218"/>
      <c r="K565" s="218"/>
      <c r="L565" s="223"/>
      <c r="M565" s="224"/>
      <c r="N565" s="225"/>
      <c r="O565" s="225"/>
      <c r="P565" s="225"/>
      <c r="Q565" s="225"/>
      <c r="R565" s="225"/>
      <c r="S565" s="225"/>
      <c r="T565" s="226"/>
      <c r="AT565" s="227" t="s">
        <v>162</v>
      </c>
      <c r="AU565" s="227" t="s">
        <v>89</v>
      </c>
      <c r="AV565" s="13" t="s">
        <v>89</v>
      </c>
      <c r="AW565" s="13" t="s">
        <v>34</v>
      </c>
      <c r="AX565" s="13" t="s">
        <v>80</v>
      </c>
      <c r="AY565" s="227" t="s">
        <v>151</v>
      </c>
    </row>
    <row r="566" spans="1:65" s="15" customFormat="1" ht="10.199999999999999">
      <c r="B566" s="239"/>
      <c r="C566" s="240"/>
      <c r="D566" s="213" t="s">
        <v>162</v>
      </c>
      <c r="E566" s="241" t="s">
        <v>1</v>
      </c>
      <c r="F566" s="242" t="s">
        <v>417</v>
      </c>
      <c r="G566" s="240"/>
      <c r="H566" s="241" t="s">
        <v>1</v>
      </c>
      <c r="I566" s="243"/>
      <c r="J566" s="240"/>
      <c r="K566" s="240"/>
      <c r="L566" s="244"/>
      <c r="M566" s="245"/>
      <c r="N566" s="246"/>
      <c r="O566" s="246"/>
      <c r="P566" s="246"/>
      <c r="Q566" s="246"/>
      <c r="R566" s="246"/>
      <c r="S566" s="246"/>
      <c r="T566" s="247"/>
      <c r="AT566" s="248" t="s">
        <v>162</v>
      </c>
      <c r="AU566" s="248" t="s">
        <v>89</v>
      </c>
      <c r="AV566" s="15" t="s">
        <v>85</v>
      </c>
      <c r="AW566" s="15" t="s">
        <v>34</v>
      </c>
      <c r="AX566" s="15" t="s">
        <v>80</v>
      </c>
      <c r="AY566" s="248" t="s">
        <v>151</v>
      </c>
    </row>
    <row r="567" spans="1:65" s="13" customFormat="1" ht="10.199999999999999">
      <c r="B567" s="217"/>
      <c r="C567" s="218"/>
      <c r="D567" s="213" t="s">
        <v>162</v>
      </c>
      <c r="E567" s="219" t="s">
        <v>1</v>
      </c>
      <c r="F567" s="220" t="s">
        <v>596</v>
      </c>
      <c r="G567" s="218"/>
      <c r="H567" s="221">
        <v>0.38</v>
      </c>
      <c r="I567" s="222"/>
      <c r="J567" s="218"/>
      <c r="K567" s="218"/>
      <c r="L567" s="223"/>
      <c r="M567" s="224"/>
      <c r="N567" s="225"/>
      <c r="O567" s="225"/>
      <c r="P567" s="225"/>
      <c r="Q567" s="225"/>
      <c r="R567" s="225"/>
      <c r="S567" s="225"/>
      <c r="T567" s="226"/>
      <c r="AT567" s="227" t="s">
        <v>162</v>
      </c>
      <c r="AU567" s="227" t="s">
        <v>89</v>
      </c>
      <c r="AV567" s="13" t="s">
        <v>89</v>
      </c>
      <c r="AW567" s="13" t="s">
        <v>34</v>
      </c>
      <c r="AX567" s="13" t="s">
        <v>80</v>
      </c>
      <c r="AY567" s="227" t="s">
        <v>151</v>
      </c>
    </row>
    <row r="568" spans="1:65" s="16" customFormat="1" ht="10.199999999999999">
      <c r="B568" s="259"/>
      <c r="C568" s="260"/>
      <c r="D568" s="213" t="s">
        <v>162</v>
      </c>
      <c r="E568" s="261" t="s">
        <v>1</v>
      </c>
      <c r="F568" s="262" t="s">
        <v>274</v>
      </c>
      <c r="G568" s="260"/>
      <c r="H568" s="263">
        <v>29.138999999999999</v>
      </c>
      <c r="I568" s="264"/>
      <c r="J568" s="260"/>
      <c r="K568" s="260"/>
      <c r="L568" s="265"/>
      <c r="M568" s="266"/>
      <c r="N568" s="267"/>
      <c r="O568" s="267"/>
      <c r="P568" s="267"/>
      <c r="Q568" s="267"/>
      <c r="R568" s="267"/>
      <c r="S568" s="267"/>
      <c r="T568" s="268"/>
      <c r="AT568" s="269" t="s">
        <v>162</v>
      </c>
      <c r="AU568" s="269" t="s">
        <v>89</v>
      </c>
      <c r="AV568" s="16" t="s">
        <v>170</v>
      </c>
      <c r="AW568" s="16" t="s">
        <v>34</v>
      </c>
      <c r="AX568" s="16" t="s">
        <v>80</v>
      </c>
      <c r="AY568" s="269" t="s">
        <v>151</v>
      </c>
    </row>
    <row r="569" spans="1:65" s="14" customFormat="1" ht="10.199999999999999">
      <c r="B569" s="228"/>
      <c r="C569" s="229"/>
      <c r="D569" s="213" t="s">
        <v>162</v>
      </c>
      <c r="E569" s="230" t="s">
        <v>1</v>
      </c>
      <c r="F569" s="231" t="s">
        <v>164</v>
      </c>
      <c r="G569" s="229"/>
      <c r="H569" s="232">
        <v>57.821000000000005</v>
      </c>
      <c r="I569" s="233"/>
      <c r="J569" s="229"/>
      <c r="K569" s="229"/>
      <c r="L569" s="234"/>
      <c r="M569" s="235"/>
      <c r="N569" s="236"/>
      <c r="O569" s="236"/>
      <c r="P569" s="236"/>
      <c r="Q569" s="236"/>
      <c r="R569" s="236"/>
      <c r="S569" s="236"/>
      <c r="T569" s="237"/>
      <c r="AT569" s="238" t="s">
        <v>162</v>
      </c>
      <c r="AU569" s="238" t="s">
        <v>89</v>
      </c>
      <c r="AV569" s="14" t="s">
        <v>158</v>
      </c>
      <c r="AW569" s="14" t="s">
        <v>34</v>
      </c>
      <c r="AX569" s="14" t="s">
        <v>85</v>
      </c>
      <c r="AY569" s="238" t="s">
        <v>151</v>
      </c>
    </row>
    <row r="570" spans="1:65" s="13" customFormat="1" ht="10.199999999999999">
      <c r="B570" s="217"/>
      <c r="C570" s="218"/>
      <c r="D570" s="213" t="s">
        <v>162</v>
      </c>
      <c r="E570" s="218"/>
      <c r="F570" s="220" t="s">
        <v>597</v>
      </c>
      <c r="G570" s="218"/>
      <c r="H570" s="221">
        <v>63.603000000000002</v>
      </c>
      <c r="I570" s="222"/>
      <c r="J570" s="218"/>
      <c r="K570" s="218"/>
      <c r="L570" s="223"/>
      <c r="M570" s="224"/>
      <c r="N570" s="225"/>
      <c r="O570" s="225"/>
      <c r="P570" s="225"/>
      <c r="Q570" s="225"/>
      <c r="R570" s="225"/>
      <c r="S570" s="225"/>
      <c r="T570" s="226"/>
      <c r="AT570" s="227" t="s">
        <v>162</v>
      </c>
      <c r="AU570" s="227" t="s">
        <v>89</v>
      </c>
      <c r="AV570" s="13" t="s">
        <v>89</v>
      </c>
      <c r="AW570" s="13" t="s">
        <v>4</v>
      </c>
      <c r="AX570" s="13" t="s">
        <v>85</v>
      </c>
      <c r="AY570" s="227" t="s">
        <v>151</v>
      </c>
    </row>
    <row r="571" spans="1:65" s="2" customFormat="1" ht="24" customHeight="1">
      <c r="A571" s="35"/>
      <c r="B571" s="36"/>
      <c r="C571" s="249" t="s">
        <v>598</v>
      </c>
      <c r="D571" s="249" t="s">
        <v>216</v>
      </c>
      <c r="E571" s="250" t="s">
        <v>599</v>
      </c>
      <c r="F571" s="251" t="s">
        <v>600</v>
      </c>
      <c r="G571" s="252" t="s">
        <v>231</v>
      </c>
      <c r="H571" s="253">
        <v>34.701999999999998</v>
      </c>
      <c r="I571" s="254"/>
      <c r="J571" s="255">
        <f>ROUND(I571*H571,2)</f>
        <v>0</v>
      </c>
      <c r="K571" s="251" t="s">
        <v>1</v>
      </c>
      <c r="L571" s="256"/>
      <c r="M571" s="257" t="s">
        <v>1</v>
      </c>
      <c r="N571" s="258" t="s">
        <v>45</v>
      </c>
      <c r="O571" s="72"/>
      <c r="P571" s="209">
        <f>O571*H571</f>
        <v>0</v>
      </c>
      <c r="Q571" s="209">
        <v>2.2000000000000001E-3</v>
      </c>
      <c r="R571" s="209">
        <f>Q571*H571</f>
        <v>7.6344400000000007E-2</v>
      </c>
      <c r="S571" s="209">
        <v>0</v>
      </c>
      <c r="T571" s="210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11" t="s">
        <v>367</v>
      </c>
      <c r="AT571" s="211" t="s">
        <v>216</v>
      </c>
      <c r="AU571" s="211" t="s">
        <v>89</v>
      </c>
      <c r="AY571" s="18" t="s">
        <v>151</v>
      </c>
      <c r="BE571" s="212">
        <f>IF(N571="základní",J571,0)</f>
        <v>0</v>
      </c>
      <c r="BF571" s="212">
        <f>IF(N571="snížená",J571,0)</f>
        <v>0</v>
      </c>
      <c r="BG571" s="212">
        <f>IF(N571="zákl. přenesená",J571,0)</f>
        <v>0</v>
      </c>
      <c r="BH571" s="212">
        <f>IF(N571="sníž. přenesená",J571,0)</f>
        <v>0</v>
      </c>
      <c r="BI571" s="212">
        <f>IF(N571="nulová",J571,0)</f>
        <v>0</v>
      </c>
      <c r="BJ571" s="18" t="s">
        <v>85</v>
      </c>
      <c r="BK571" s="212">
        <f>ROUND(I571*H571,2)</f>
        <v>0</v>
      </c>
      <c r="BL571" s="18" t="s">
        <v>264</v>
      </c>
      <c r="BM571" s="211" t="s">
        <v>601</v>
      </c>
    </row>
    <row r="572" spans="1:65" s="15" customFormat="1" ht="10.199999999999999">
      <c r="B572" s="239"/>
      <c r="C572" s="240"/>
      <c r="D572" s="213" t="s">
        <v>162</v>
      </c>
      <c r="E572" s="241" t="s">
        <v>1</v>
      </c>
      <c r="F572" s="242" t="s">
        <v>233</v>
      </c>
      <c r="G572" s="240"/>
      <c r="H572" s="241" t="s">
        <v>1</v>
      </c>
      <c r="I572" s="243"/>
      <c r="J572" s="240"/>
      <c r="K572" s="240"/>
      <c r="L572" s="244"/>
      <c r="M572" s="245"/>
      <c r="N572" s="246"/>
      <c r="O572" s="246"/>
      <c r="P572" s="246"/>
      <c r="Q572" s="246"/>
      <c r="R572" s="246"/>
      <c r="S572" s="246"/>
      <c r="T572" s="247"/>
      <c r="AT572" s="248" t="s">
        <v>162</v>
      </c>
      <c r="AU572" s="248" t="s">
        <v>89</v>
      </c>
      <c r="AV572" s="15" t="s">
        <v>85</v>
      </c>
      <c r="AW572" s="15" t="s">
        <v>34</v>
      </c>
      <c r="AX572" s="15" t="s">
        <v>80</v>
      </c>
      <c r="AY572" s="248" t="s">
        <v>151</v>
      </c>
    </row>
    <row r="573" spans="1:65" s="13" customFormat="1" ht="10.199999999999999">
      <c r="B573" s="217"/>
      <c r="C573" s="218"/>
      <c r="D573" s="213" t="s">
        <v>162</v>
      </c>
      <c r="E573" s="219" t="s">
        <v>1</v>
      </c>
      <c r="F573" s="220" t="s">
        <v>397</v>
      </c>
      <c r="G573" s="218"/>
      <c r="H573" s="221">
        <v>10.965</v>
      </c>
      <c r="I573" s="222"/>
      <c r="J573" s="218"/>
      <c r="K573" s="218"/>
      <c r="L573" s="223"/>
      <c r="M573" s="224"/>
      <c r="N573" s="225"/>
      <c r="O573" s="225"/>
      <c r="P573" s="225"/>
      <c r="Q573" s="225"/>
      <c r="R573" s="225"/>
      <c r="S573" s="225"/>
      <c r="T573" s="226"/>
      <c r="AT573" s="227" t="s">
        <v>162</v>
      </c>
      <c r="AU573" s="227" t="s">
        <v>89</v>
      </c>
      <c r="AV573" s="13" t="s">
        <v>89</v>
      </c>
      <c r="AW573" s="13" t="s">
        <v>34</v>
      </c>
      <c r="AX573" s="13" t="s">
        <v>80</v>
      </c>
      <c r="AY573" s="227" t="s">
        <v>151</v>
      </c>
    </row>
    <row r="574" spans="1:65" s="15" customFormat="1" ht="10.199999999999999">
      <c r="B574" s="239"/>
      <c r="C574" s="240"/>
      <c r="D574" s="213" t="s">
        <v>162</v>
      </c>
      <c r="E574" s="241" t="s">
        <v>1</v>
      </c>
      <c r="F574" s="242" t="s">
        <v>275</v>
      </c>
      <c r="G574" s="240"/>
      <c r="H574" s="241" t="s">
        <v>1</v>
      </c>
      <c r="I574" s="243"/>
      <c r="J574" s="240"/>
      <c r="K574" s="240"/>
      <c r="L574" s="244"/>
      <c r="M574" s="245"/>
      <c r="N574" s="246"/>
      <c r="O574" s="246"/>
      <c r="P574" s="246"/>
      <c r="Q574" s="246"/>
      <c r="R574" s="246"/>
      <c r="S574" s="246"/>
      <c r="T574" s="247"/>
      <c r="AT574" s="248" t="s">
        <v>162</v>
      </c>
      <c r="AU574" s="248" t="s">
        <v>89</v>
      </c>
      <c r="AV574" s="15" t="s">
        <v>85</v>
      </c>
      <c r="AW574" s="15" t="s">
        <v>34</v>
      </c>
      <c r="AX574" s="15" t="s">
        <v>80</v>
      </c>
      <c r="AY574" s="248" t="s">
        <v>151</v>
      </c>
    </row>
    <row r="575" spans="1:65" s="13" customFormat="1" ht="10.199999999999999">
      <c r="B575" s="217"/>
      <c r="C575" s="218"/>
      <c r="D575" s="213" t="s">
        <v>162</v>
      </c>
      <c r="E575" s="219" t="s">
        <v>1</v>
      </c>
      <c r="F575" s="220" t="s">
        <v>540</v>
      </c>
      <c r="G575" s="218"/>
      <c r="H575" s="221">
        <v>10.757999999999999</v>
      </c>
      <c r="I575" s="222"/>
      <c r="J575" s="218"/>
      <c r="K575" s="218"/>
      <c r="L575" s="223"/>
      <c r="M575" s="224"/>
      <c r="N575" s="225"/>
      <c r="O575" s="225"/>
      <c r="P575" s="225"/>
      <c r="Q575" s="225"/>
      <c r="R575" s="225"/>
      <c r="S575" s="225"/>
      <c r="T575" s="226"/>
      <c r="AT575" s="227" t="s">
        <v>162</v>
      </c>
      <c r="AU575" s="227" t="s">
        <v>89</v>
      </c>
      <c r="AV575" s="13" t="s">
        <v>89</v>
      </c>
      <c r="AW575" s="13" t="s">
        <v>34</v>
      </c>
      <c r="AX575" s="13" t="s">
        <v>80</v>
      </c>
      <c r="AY575" s="227" t="s">
        <v>151</v>
      </c>
    </row>
    <row r="576" spans="1:65" s="15" customFormat="1" ht="10.199999999999999">
      <c r="B576" s="239"/>
      <c r="C576" s="240"/>
      <c r="D576" s="213" t="s">
        <v>162</v>
      </c>
      <c r="E576" s="241" t="s">
        <v>1</v>
      </c>
      <c r="F576" s="242" t="s">
        <v>235</v>
      </c>
      <c r="G576" s="240"/>
      <c r="H576" s="241" t="s">
        <v>1</v>
      </c>
      <c r="I576" s="243"/>
      <c r="J576" s="240"/>
      <c r="K576" s="240"/>
      <c r="L576" s="244"/>
      <c r="M576" s="245"/>
      <c r="N576" s="246"/>
      <c r="O576" s="246"/>
      <c r="P576" s="246"/>
      <c r="Q576" s="246"/>
      <c r="R576" s="246"/>
      <c r="S576" s="246"/>
      <c r="T576" s="247"/>
      <c r="AT576" s="248" t="s">
        <v>162</v>
      </c>
      <c r="AU576" s="248" t="s">
        <v>89</v>
      </c>
      <c r="AV576" s="15" t="s">
        <v>85</v>
      </c>
      <c r="AW576" s="15" t="s">
        <v>34</v>
      </c>
      <c r="AX576" s="15" t="s">
        <v>80</v>
      </c>
      <c r="AY576" s="248" t="s">
        <v>151</v>
      </c>
    </row>
    <row r="577" spans="1:65" s="13" customFormat="1" ht="10.199999999999999">
      <c r="B577" s="217"/>
      <c r="C577" s="218"/>
      <c r="D577" s="213" t="s">
        <v>162</v>
      </c>
      <c r="E577" s="219" t="s">
        <v>1</v>
      </c>
      <c r="F577" s="220" t="s">
        <v>412</v>
      </c>
      <c r="G577" s="218"/>
      <c r="H577" s="221">
        <v>0.9</v>
      </c>
      <c r="I577" s="222"/>
      <c r="J577" s="218"/>
      <c r="K577" s="218"/>
      <c r="L577" s="223"/>
      <c r="M577" s="224"/>
      <c r="N577" s="225"/>
      <c r="O577" s="225"/>
      <c r="P577" s="225"/>
      <c r="Q577" s="225"/>
      <c r="R577" s="225"/>
      <c r="S577" s="225"/>
      <c r="T577" s="226"/>
      <c r="AT577" s="227" t="s">
        <v>162</v>
      </c>
      <c r="AU577" s="227" t="s">
        <v>89</v>
      </c>
      <c r="AV577" s="13" t="s">
        <v>89</v>
      </c>
      <c r="AW577" s="13" t="s">
        <v>34</v>
      </c>
      <c r="AX577" s="13" t="s">
        <v>80</v>
      </c>
      <c r="AY577" s="227" t="s">
        <v>151</v>
      </c>
    </row>
    <row r="578" spans="1:65" s="13" customFormat="1" ht="10.199999999999999">
      <c r="B578" s="217"/>
      <c r="C578" s="218"/>
      <c r="D578" s="213" t="s">
        <v>162</v>
      </c>
      <c r="E578" s="219" t="s">
        <v>1</v>
      </c>
      <c r="F578" s="220" t="s">
        <v>412</v>
      </c>
      <c r="G578" s="218"/>
      <c r="H578" s="221">
        <v>0.9</v>
      </c>
      <c r="I578" s="222"/>
      <c r="J578" s="218"/>
      <c r="K578" s="218"/>
      <c r="L578" s="223"/>
      <c r="M578" s="224"/>
      <c r="N578" s="225"/>
      <c r="O578" s="225"/>
      <c r="P578" s="225"/>
      <c r="Q578" s="225"/>
      <c r="R578" s="225"/>
      <c r="S578" s="225"/>
      <c r="T578" s="226"/>
      <c r="AT578" s="227" t="s">
        <v>162</v>
      </c>
      <c r="AU578" s="227" t="s">
        <v>89</v>
      </c>
      <c r="AV578" s="13" t="s">
        <v>89</v>
      </c>
      <c r="AW578" s="13" t="s">
        <v>34</v>
      </c>
      <c r="AX578" s="13" t="s">
        <v>80</v>
      </c>
      <c r="AY578" s="227" t="s">
        <v>151</v>
      </c>
    </row>
    <row r="579" spans="1:65" s="13" customFormat="1" ht="10.199999999999999">
      <c r="B579" s="217"/>
      <c r="C579" s="218"/>
      <c r="D579" s="213" t="s">
        <v>162</v>
      </c>
      <c r="E579" s="219" t="s">
        <v>1</v>
      </c>
      <c r="F579" s="220" t="s">
        <v>413</v>
      </c>
      <c r="G579" s="218"/>
      <c r="H579" s="221">
        <v>2.06</v>
      </c>
      <c r="I579" s="222"/>
      <c r="J579" s="218"/>
      <c r="K579" s="218"/>
      <c r="L579" s="223"/>
      <c r="M579" s="224"/>
      <c r="N579" s="225"/>
      <c r="O579" s="225"/>
      <c r="P579" s="225"/>
      <c r="Q579" s="225"/>
      <c r="R579" s="225"/>
      <c r="S579" s="225"/>
      <c r="T579" s="226"/>
      <c r="AT579" s="227" t="s">
        <v>162</v>
      </c>
      <c r="AU579" s="227" t="s">
        <v>89</v>
      </c>
      <c r="AV579" s="13" t="s">
        <v>89</v>
      </c>
      <c r="AW579" s="13" t="s">
        <v>34</v>
      </c>
      <c r="AX579" s="13" t="s">
        <v>80</v>
      </c>
      <c r="AY579" s="227" t="s">
        <v>151</v>
      </c>
    </row>
    <row r="580" spans="1:65" s="13" customFormat="1" ht="10.199999999999999">
      <c r="B580" s="217"/>
      <c r="C580" s="218"/>
      <c r="D580" s="213" t="s">
        <v>162</v>
      </c>
      <c r="E580" s="219" t="s">
        <v>1</v>
      </c>
      <c r="F580" s="220" t="s">
        <v>414</v>
      </c>
      <c r="G580" s="218"/>
      <c r="H580" s="221">
        <v>5.9640000000000004</v>
      </c>
      <c r="I580" s="222"/>
      <c r="J580" s="218"/>
      <c r="K580" s="218"/>
      <c r="L580" s="223"/>
      <c r="M580" s="224"/>
      <c r="N580" s="225"/>
      <c r="O580" s="225"/>
      <c r="P580" s="225"/>
      <c r="Q580" s="225"/>
      <c r="R580" s="225"/>
      <c r="S580" s="225"/>
      <c r="T580" s="226"/>
      <c r="AT580" s="227" t="s">
        <v>162</v>
      </c>
      <c r="AU580" s="227" t="s">
        <v>89</v>
      </c>
      <c r="AV580" s="13" t="s">
        <v>89</v>
      </c>
      <c r="AW580" s="13" t="s">
        <v>34</v>
      </c>
      <c r="AX580" s="13" t="s">
        <v>80</v>
      </c>
      <c r="AY580" s="227" t="s">
        <v>151</v>
      </c>
    </row>
    <row r="581" spans="1:65" s="14" customFormat="1" ht="10.199999999999999">
      <c r="B581" s="228"/>
      <c r="C581" s="229"/>
      <c r="D581" s="213" t="s">
        <v>162</v>
      </c>
      <c r="E581" s="230" t="s">
        <v>1</v>
      </c>
      <c r="F581" s="231" t="s">
        <v>164</v>
      </c>
      <c r="G581" s="229"/>
      <c r="H581" s="232">
        <v>31.546999999999997</v>
      </c>
      <c r="I581" s="233"/>
      <c r="J581" s="229"/>
      <c r="K581" s="229"/>
      <c r="L581" s="234"/>
      <c r="M581" s="235"/>
      <c r="N581" s="236"/>
      <c r="O581" s="236"/>
      <c r="P581" s="236"/>
      <c r="Q581" s="236"/>
      <c r="R581" s="236"/>
      <c r="S581" s="236"/>
      <c r="T581" s="237"/>
      <c r="AT581" s="238" t="s">
        <v>162</v>
      </c>
      <c r="AU581" s="238" t="s">
        <v>89</v>
      </c>
      <c r="AV581" s="14" t="s">
        <v>158</v>
      </c>
      <c r="AW581" s="14" t="s">
        <v>34</v>
      </c>
      <c r="AX581" s="14" t="s">
        <v>85</v>
      </c>
      <c r="AY581" s="238" t="s">
        <v>151</v>
      </c>
    </row>
    <row r="582" spans="1:65" s="13" customFormat="1" ht="10.199999999999999">
      <c r="B582" s="217"/>
      <c r="C582" s="218"/>
      <c r="D582" s="213" t="s">
        <v>162</v>
      </c>
      <c r="E582" s="218"/>
      <c r="F582" s="220" t="s">
        <v>602</v>
      </c>
      <c r="G582" s="218"/>
      <c r="H582" s="221">
        <v>34.701999999999998</v>
      </c>
      <c r="I582" s="222"/>
      <c r="J582" s="218"/>
      <c r="K582" s="218"/>
      <c r="L582" s="223"/>
      <c r="M582" s="224"/>
      <c r="N582" s="225"/>
      <c r="O582" s="225"/>
      <c r="P582" s="225"/>
      <c r="Q582" s="225"/>
      <c r="R582" s="225"/>
      <c r="S582" s="225"/>
      <c r="T582" s="226"/>
      <c r="AT582" s="227" t="s">
        <v>162</v>
      </c>
      <c r="AU582" s="227" t="s">
        <v>89</v>
      </c>
      <c r="AV582" s="13" t="s">
        <v>89</v>
      </c>
      <c r="AW582" s="13" t="s">
        <v>4</v>
      </c>
      <c r="AX582" s="13" t="s">
        <v>85</v>
      </c>
      <c r="AY582" s="227" t="s">
        <v>151</v>
      </c>
    </row>
    <row r="583" spans="1:65" s="2" customFormat="1" ht="16.5" customHeight="1">
      <c r="A583" s="35"/>
      <c r="B583" s="36"/>
      <c r="C583" s="249" t="s">
        <v>603</v>
      </c>
      <c r="D583" s="249" t="s">
        <v>216</v>
      </c>
      <c r="E583" s="250" t="s">
        <v>604</v>
      </c>
      <c r="F583" s="251" t="s">
        <v>605</v>
      </c>
      <c r="G583" s="252" t="s">
        <v>231</v>
      </c>
      <c r="H583" s="253">
        <v>15.2</v>
      </c>
      <c r="I583" s="254"/>
      <c r="J583" s="255">
        <f>ROUND(I583*H583,2)</f>
        <v>0</v>
      </c>
      <c r="K583" s="251" t="s">
        <v>1</v>
      </c>
      <c r="L583" s="256"/>
      <c r="M583" s="257" t="s">
        <v>1</v>
      </c>
      <c r="N583" s="258" t="s">
        <v>45</v>
      </c>
      <c r="O583" s="72"/>
      <c r="P583" s="209">
        <f>O583*H583</f>
        <v>0</v>
      </c>
      <c r="Q583" s="209">
        <v>2.2000000000000001E-3</v>
      </c>
      <c r="R583" s="209">
        <f>Q583*H583</f>
        <v>3.3439999999999998E-2</v>
      </c>
      <c r="S583" s="209">
        <v>0</v>
      </c>
      <c r="T583" s="210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211" t="s">
        <v>367</v>
      </c>
      <c r="AT583" s="211" t="s">
        <v>216</v>
      </c>
      <c r="AU583" s="211" t="s">
        <v>89</v>
      </c>
      <c r="AY583" s="18" t="s">
        <v>151</v>
      </c>
      <c r="BE583" s="212">
        <f>IF(N583="základní",J583,0)</f>
        <v>0</v>
      </c>
      <c r="BF583" s="212">
        <f>IF(N583="snížená",J583,0)</f>
        <v>0</v>
      </c>
      <c r="BG583" s="212">
        <f>IF(N583="zákl. přenesená",J583,0)</f>
        <v>0</v>
      </c>
      <c r="BH583" s="212">
        <f>IF(N583="sníž. přenesená",J583,0)</f>
        <v>0</v>
      </c>
      <c r="BI583" s="212">
        <f>IF(N583="nulová",J583,0)</f>
        <v>0</v>
      </c>
      <c r="BJ583" s="18" t="s">
        <v>85</v>
      </c>
      <c r="BK583" s="212">
        <f>ROUND(I583*H583,2)</f>
        <v>0</v>
      </c>
      <c r="BL583" s="18" t="s">
        <v>264</v>
      </c>
      <c r="BM583" s="211" t="s">
        <v>606</v>
      </c>
    </row>
    <row r="584" spans="1:65" s="15" customFormat="1" ht="10.199999999999999">
      <c r="B584" s="239"/>
      <c r="C584" s="240"/>
      <c r="D584" s="213" t="s">
        <v>162</v>
      </c>
      <c r="E584" s="241" t="s">
        <v>1</v>
      </c>
      <c r="F584" s="242" t="s">
        <v>407</v>
      </c>
      <c r="G584" s="240"/>
      <c r="H584" s="241" t="s">
        <v>1</v>
      </c>
      <c r="I584" s="243"/>
      <c r="J584" s="240"/>
      <c r="K584" s="240"/>
      <c r="L584" s="244"/>
      <c r="M584" s="245"/>
      <c r="N584" s="246"/>
      <c r="O584" s="246"/>
      <c r="P584" s="246"/>
      <c r="Q584" s="246"/>
      <c r="R584" s="246"/>
      <c r="S584" s="246"/>
      <c r="T584" s="247"/>
      <c r="AT584" s="248" t="s">
        <v>162</v>
      </c>
      <c r="AU584" s="248" t="s">
        <v>89</v>
      </c>
      <c r="AV584" s="15" t="s">
        <v>85</v>
      </c>
      <c r="AW584" s="15" t="s">
        <v>34</v>
      </c>
      <c r="AX584" s="15" t="s">
        <v>80</v>
      </c>
      <c r="AY584" s="248" t="s">
        <v>151</v>
      </c>
    </row>
    <row r="585" spans="1:65" s="13" customFormat="1" ht="10.199999999999999">
      <c r="B585" s="217"/>
      <c r="C585" s="218"/>
      <c r="D585" s="213" t="s">
        <v>162</v>
      </c>
      <c r="E585" s="219" t="s">
        <v>1</v>
      </c>
      <c r="F585" s="220" t="s">
        <v>408</v>
      </c>
      <c r="G585" s="218"/>
      <c r="H585" s="221">
        <v>8.2590000000000003</v>
      </c>
      <c r="I585" s="222"/>
      <c r="J585" s="218"/>
      <c r="K585" s="218"/>
      <c r="L585" s="223"/>
      <c r="M585" s="224"/>
      <c r="N585" s="225"/>
      <c r="O585" s="225"/>
      <c r="P585" s="225"/>
      <c r="Q585" s="225"/>
      <c r="R585" s="225"/>
      <c r="S585" s="225"/>
      <c r="T585" s="226"/>
      <c r="AT585" s="227" t="s">
        <v>162</v>
      </c>
      <c r="AU585" s="227" t="s">
        <v>89</v>
      </c>
      <c r="AV585" s="13" t="s">
        <v>89</v>
      </c>
      <c r="AW585" s="13" t="s">
        <v>34</v>
      </c>
      <c r="AX585" s="13" t="s">
        <v>80</v>
      </c>
      <c r="AY585" s="227" t="s">
        <v>151</v>
      </c>
    </row>
    <row r="586" spans="1:65" s="13" customFormat="1" ht="20.399999999999999">
      <c r="B586" s="217"/>
      <c r="C586" s="218"/>
      <c r="D586" s="213" t="s">
        <v>162</v>
      </c>
      <c r="E586" s="219" t="s">
        <v>1</v>
      </c>
      <c r="F586" s="220" t="s">
        <v>409</v>
      </c>
      <c r="G586" s="218"/>
      <c r="H586" s="221">
        <v>5.5590000000000002</v>
      </c>
      <c r="I586" s="222"/>
      <c r="J586" s="218"/>
      <c r="K586" s="218"/>
      <c r="L586" s="223"/>
      <c r="M586" s="224"/>
      <c r="N586" s="225"/>
      <c r="O586" s="225"/>
      <c r="P586" s="225"/>
      <c r="Q586" s="225"/>
      <c r="R586" s="225"/>
      <c r="S586" s="225"/>
      <c r="T586" s="226"/>
      <c r="AT586" s="227" t="s">
        <v>162</v>
      </c>
      <c r="AU586" s="227" t="s">
        <v>89</v>
      </c>
      <c r="AV586" s="13" t="s">
        <v>89</v>
      </c>
      <c r="AW586" s="13" t="s">
        <v>34</v>
      </c>
      <c r="AX586" s="13" t="s">
        <v>80</v>
      </c>
      <c r="AY586" s="227" t="s">
        <v>151</v>
      </c>
    </row>
    <row r="587" spans="1:65" s="14" customFormat="1" ht="10.199999999999999">
      <c r="B587" s="228"/>
      <c r="C587" s="229"/>
      <c r="D587" s="213" t="s">
        <v>162</v>
      </c>
      <c r="E587" s="230" t="s">
        <v>1</v>
      </c>
      <c r="F587" s="231" t="s">
        <v>164</v>
      </c>
      <c r="G587" s="229"/>
      <c r="H587" s="232">
        <v>13.818000000000001</v>
      </c>
      <c r="I587" s="233"/>
      <c r="J587" s="229"/>
      <c r="K587" s="229"/>
      <c r="L587" s="234"/>
      <c r="M587" s="235"/>
      <c r="N587" s="236"/>
      <c r="O587" s="236"/>
      <c r="P587" s="236"/>
      <c r="Q587" s="236"/>
      <c r="R587" s="236"/>
      <c r="S587" s="236"/>
      <c r="T587" s="237"/>
      <c r="AT587" s="238" t="s">
        <v>162</v>
      </c>
      <c r="AU587" s="238" t="s">
        <v>89</v>
      </c>
      <c r="AV587" s="14" t="s">
        <v>158</v>
      </c>
      <c r="AW587" s="14" t="s">
        <v>34</v>
      </c>
      <c r="AX587" s="14" t="s">
        <v>85</v>
      </c>
      <c r="AY587" s="238" t="s">
        <v>151</v>
      </c>
    </row>
    <row r="588" spans="1:65" s="13" customFormat="1" ht="10.199999999999999">
      <c r="B588" s="217"/>
      <c r="C588" s="218"/>
      <c r="D588" s="213" t="s">
        <v>162</v>
      </c>
      <c r="E588" s="218"/>
      <c r="F588" s="220" t="s">
        <v>607</v>
      </c>
      <c r="G588" s="218"/>
      <c r="H588" s="221">
        <v>15.2</v>
      </c>
      <c r="I588" s="222"/>
      <c r="J588" s="218"/>
      <c r="K588" s="218"/>
      <c r="L588" s="223"/>
      <c r="M588" s="224"/>
      <c r="N588" s="225"/>
      <c r="O588" s="225"/>
      <c r="P588" s="225"/>
      <c r="Q588" s="225"/>
      <c r="R588" s="225"/>
      <c r="S588" s="225"/>
      <c r="T588" s="226"/>
      <c r="AT588" s="227" t="s">
        <v>162</v>
      </c>
      <c r="AU588" s="227" t="s">
        <v>89</v>
      </c>
      <c r="AV588" s="13" t="s">
        <v>89</v>
      </c>
      <c r="AW588" s="13" t="s">
        <v>4</v>
      </c>
      <c r="AX588" s="13" t="s">
        <v>85</v>
      </c>
      <c r="AY588" s="227" t="s">
        <v>151</v>
      </c>
    </row>
    <row r="589" spans="1:65" s="2" customFormat="1" ht="24" customHeight="1">
      <c r="A589" s="35"/>
      <c r="B589" s="36"/>
      <c r="C589" s="200" t="s">
        <v>608</v>
      </c>
      <c r="D589" s="200" t="s">
        <v>153</v>
      </c>
      <c r="E589" s="201" t="s">
        <v>609</v>
      </c>
      <c r="F589" s="202" t="s">
        <v>610</v>
      </c>
      <c r="G589" s="203" t="s">
        <v>611</v>
      </c>
      <c r="H589" s="270"/>
      <c r="I589" s="205"/>
      <c r="J589" s="206">
        <f>ROUND(I589*H589,2)</f>
        <v>0</v>
      </c>
      <c r="K589" s="202" t="s">
        <v>157</v>
      </c>
      <c r="L589" s="40"/>
      <c r="M589" s="207" t="s">
        <v>1</v>
      </c>
      <c r="N589" s="208" t="s">
        <v>45</v>
      </c>
      <c r="O589" s="72"/>
      <c r="P589" s="209">
        <f>O589*H589</f>
        <v>0</v>
      </c>
      <c r="Q589" s="209">
        <v>0</v>
      </c>
      <c r="R589" s="209">
        <f>Q589*H589</f>
        <v>0</v>
      </c>
      <c r="S589" s="209">
        <v>0</v>
      </c>
      <c r="T589" s="210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11" t="s">
        <v>264</v>
      </c>
      <c r="AT589" s="211" t="s">
        <v>153</v>
      </c>
      <c r="AU589" s="211" t="s">
        <v>89</v>
      </c>
      <c r="AY589" s="18" t="s">
        <v>151</v>
      </c>
      <c r="BE589" s="212">
        <f>IF(N589="základní",J589,0)</f>
        <v>0</v>
      </c>
      <c r="BF589" s="212">
        <f>IF(N589="snížená",J589,0)</f>
        <v>0</v>
      </c>
      <c r="BG589" s="212">
        <f>IF(N589="zákl. přenesená",J589,0)</f>
        <v>0</v>
      </c>
      <c r="BH589" s="212">
        <f>IF(N589="sníž. přenesená",J589,0)</f>
        <v>0</v>
      </c>
      <c r="BI589" s="212">
        <f>IF(N589="nulová",J589,0)</f>
        <v>0</v>
      </c>
      <c r="BJ589" s="18" t="s">
        <v>85</v>
      </c>
      <c r="BK589" s="212">
        <f>ROUND(I589*H589,2)</f>
        <v>0</v>
      </c>
      <c r="BL589" s="18" t="s">
        <v>264</v>
      </c>
      <c r="BM589" s="211" t="s">
        <v>612</v>
      </c>
    </row>
    <row r="590" spans="1:65" s="12" customFormat="1" ht="22.8" customHeight="1">
      <c r="B590" s="184"/>
      <c r="C590" s="185"/>
      <c r="D590" s="186" t="s">
        <v>79</v>
      </c>
      <c r="E590" s="198" t="s">
        <v>613</v>
      </c>
      <c r="F590" s="198" t="s">
        <v>614</v>
      </c>
      <c r="G590" s="185"/>
      <c r="H590" s="185"/>
      <c r="I590" s="188"/>
      <c r="J590" s="199">
        <f>BK590</f>
        <v>0</v>
      </c>
      <c r="K590" s="185"/>
      <c r="L590" s="190"/>
      <c r="M590" s="191"/>
      <c r="N590" s="192"/>
      <c r="O590" s="192"/>
      <c r="P590" s="193">
        <f>SUM(P591:P612)</f>
        <v>0</v>
      </c>
      <c r="Q590" s="192"/>
      <c r="R590" s="193">
        <f>SUM(R591:R612)</f>
        <v>0.17630999999999999</v>
      </c>
      <c r="S590" s="192"/>
      <c r="T590" s="194">
        <f>SUM(T591:T612)</f>
        <v>0.20939999999999998</v>
      </c>
      <c r="AR590" s="195" t="s">
        <v>89</v>
      </c>
      <c r="AT590" s="196" t="s">
        <v>79</v>
      </c>
      <c r="AU590" s="196" t="s">
        <v>85</v>
      </c>
      <c r="AY590" s="195" t="s">
        <v>151</v>
      </c>
      <c r="BK590" s="197">
        <f>SUM(BK591:BK612)</f>
        <v>0</v>
      </c>
    </row>
    <row r="591" spans="1:65" s="2" customFormat="1" ht="16.5" customHeight="1">
      <c r="A591" s="35"/>
      <c r="B591" s="36"/>
      <c r="C591" s="200" t="s">
        <v>615</v>
      </c>
      <c r="D591" s="200" t="s">
        <v>153</v>
      </c>
      <c r="E591" s="201" t="s">
        <v>616</v>
      </c>
      <c r="F591" s="202" t="s">
        <v>617</v>
      </c>
      <c r="G591" s="203" t="s">
        <v>365</v>
      </c>
      <c r="H591" s="204">
        <v>42</v>
      </c>
      <c r="I591" s="205"/>
      <c r="J591" s="206">
        <f t="shared" ref="J591:J612" si="0">ROUND(I591*H591,2)</f>
        <v>0</v>
      </c>
      <c r="K591" s="202" t="s">
        <v>1</v>
      </c>
      <c r="L591" s="40"/>
      <c r="M591" s="207" t="s">
        <v>1</v>
      </c>
      <c r="N591" s="208" t="s">
        <v>45</v>
      </c>
      <c r="O591" s="72"/>
      <c r="P591" s="209">
        <f t="shared" ref="P591:P612" si="1">O591*H591</f>
        <v>0</v>
      </c>
      <c r="Q591" s="209">
        <v>0</v>
      </c>
      <c r="R591" s="209">
        <f t="shared" ref="R591:R612" si="2">Q591*H591</f>
        <v>0</v>
      </c>
      <c r="S591" s="209">
        <v>1.98E-3</v>
      </c>
      <c r="T591" s="210">
        <f t="shared" ref="T591:T612" si="3">S591*H591</f>
        <v>8.3159999999999998E-2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11" t="s">
        <v>264</v>
      </c>
      <c r="AT591" s="211" t="s">
        <v>153</v>
      </c>
      <c r="AU591" s="211" t="s">
        <v>89</v>
      </c>
      <c r="AY591" s="18" t="s">
        <v>151</v>
      </c>
      <c r="BE591" s="212">
        <f t="shared" ref="BE591:BE612" si="4">IF(N591="základní",J591,0)</f>
        <v>0</v>
      </c>
      <c r="BF591" s="212">
        <f t="shared" ref="BF591:BF612" si="5">IF(N591="snížená",J591,0)</f>
        <v>0</v>
      </c>
      <c r="BG591" s="212">
        <f t="shared" ref="BG591:BG612" si="6">IF(N591="zákl. přenesená",J591,0)</f>
        <v>0</v>
      </c>
      <c r="BH591" s="212">
        <f t="shared" ref="BH591:BH612" si="7">IF(N591="sníž. přenesená",J591,0)</f>
        <v>0</v>
      </c>
      <c r="BI591" s="212">
        <f t="shared" ref="BI591:BI612" si="8">IF(N591="nulová",J591,0)</f>
        <v>0</v>
      </c>
      <c r="BJ591" s="18" t="s">
        <v>85</v>
      </c>
      <c r="BK591" s="212">
        <f t="shared" ref="BK591:BK612" si="9">ROUND(I591*H591,2)</f>
        <v>0</v>
      </c>
      <c r="BL591" s="18" t="s">
        <v>264</v>
      </c>
      <c r="BM591" s="211" t="s">
        <v>618</v>
      </c>
    </row>
    <row r="592" spans="1:65" s="2" customFormat="1" ht="16.5" customHeight="1">
      <c r="A592" s="35"/>
      <c r="B592" s="36"/>
      <c r="C592" s="200" t="s">
        <v>619</v>
      </c>
      <c r="D592" s="200" t="s">
        <v>153</v>
      </c>
      <c r="E592" s="201" t="s">
        <v>620</v>
      </c>
      <c r="F592" s="202" t="s">
        <v>621</v>
      </c>
      <c r="G592" s="203" t="s">
        <v>365</v>
      </c>
      <c r="H592" s="204">
        <v>48</v>
      </c>
      <c r="I592" s="205"/>
      <c r="J592" s="206">
        <f t="shared" si="0"/>
        <v>0</v>
      </c>
      <c r="K592" s="202" t="s">
        <v>1</v>
      </c>
      <c r="L592" s="40"/>
      <c r="M592" s="207" t="s">
        <v>1</v>
      </c>
      <c r="N592" s="208" t="s">
        <v>45</v>
      </c>
      <c r="O592" s="72"/>
      <c r="P592" s="209">
        <f t="shared" si="1"/>
        <v>0</v>
      </c>
      <c r="Q592" s="209">
        <v>0</v>
      </c>
      <c r="R592" s="209">
        <f t="shared" si="2"/>
        <v>0</v>
      </c>
      <c r="S592" s="209">
        <v>2.63E-3</v>
      </c>
      <c r="T592" s="210">
        <f t="shared" si="3"/>
        <v>0.12623999999999999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11" t="s">
        <v>264</v>
      </c>
      <c r="AT592" s="211" t="s">
        <v>153</v>
      </c>
      <c r="AU592" s="211" t="s">
        <v>89</v>
      </c>
      <c r="AY592" s="18" t="s">
        <v>151</v>
      </c>
      <c r="BE592" s="212">
        <f t="shared" si="4"/>
        <v>0</v>
      </c>
      <c r="BF592" s="212">
        <f t="shared" si="5"/>
        <v>0</v>
      </c>
      <c r="BG592" s="212">
        <f t="shared" si="6"/>
        <v>0</v>
      </c>
      <c r="BH592" s="212">
        <f t="shared" si="7"/>
        <v>0</v>
      </c>
      <c r="BI592" s="212">
        <f t="shared" si="8"/>
        <v>0</v>
      </c>
      <c r="BJ592" s="18" t="s">
        <v>85</v>
      </c>
      <c r="BK592" s="212">
        <f t="shared" si="9"/>
        <v>0</v>
      </c>
      <c r="BL592" s="18" t="s">
        <v>264</v>
      </c>
      <c r="BM592" s="211" t="s">
        <v>622</v>
      </c>
    </row>
    <row r="593" spans="1:65" s="2" customFormat="1" ht="16.5" customHeight="1">
      <c r="A593" s="35"/>
      <c r="B593" s="36"/>
      <c r="C593" s="200" t="s">
        <v>623</v>
      </c>
      <c r="D593" s="200" t="s">
        <v>153</v>
      </c>
      <c r="E593" s="201" t="s">
        <v>624</v>
      </c>
      <c r="F593" s="202" t="s">
        <v>625</v>
      </c>
      <c r="G593" s="203" t="s">
        <v>365</v>
      </c>
      <c r="H593" s="204">
        <v>21</v>
      </c>
      <c r="I593" s="205"/>
      <c r="J593" s="206">
        <f t="shared" si="0"/>
        <v>0</v>
      </c>
      <c r="K593" s="202" t="s">
        <v>1</v>
      </c>
      <c r="L593" s="40"/>
      <c r="M593" s="207" t="s">
        <v>1</v>
      </c>
      <c r="N593" s="208" t="s">
        <v>45</v>
      </c>
      <c r="O593" s="72"/>
      <c r="P593" s="209">
        <f t="shared" si="1"/>
        <v>0</v>
      </c>
      <c r="Q593" s="209">
        <v>4.8399999999999997E-3</v>
      </c>
      <c r="R593" s="209">
        <f t="shared" si="2"/>
        <v>0.10163999999999999</v>
      </c>
      <c r="S593" s="209">
        <v>0</v>
      </c>
      <c r="T593" s="210">
        <f t="shared" si="3"/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211" t="s">
        <v>264</v>
      </c>
      <c r="AT593" s="211" t="s">
        <v>153</v>
      </c>
      <c r="AU593" s="211" t="s">
        <v>89</v>
      </c>
      <c r="AY593" s="18" t="s">
        <v>151</v>
      </c>
      <c r="BE593" s="212">
        <f t="shared" si="4"/>
        <v>0</v>
      </c>
      <c r="BF593" s="212">
        <f t="shared" si="5"/>
        <v>0</v>
      </c>
      <c r="BG593" s="212">
        <f t="shared" si="6"/>
        <v>0</v>
      </c>
      <c r="BH593" s="212">
        <f t="shared" si="7"/>
        <v>0</v>
      </c>
      <c r="BI593" s="212">
        <f t="shared" si="8"/>
        <v>0</v>
      </c>
      <c r="BJ593" s="18" t="s">
        <v>85</v>
      </c>
      <c r="BK593" s="212">
        <f t="shared" si="9"/>
        <v>0</v>
      </c>
      <c r="BL593" s="18" t="s">
        <v>264</v>
      </c>
      <c r="BM593" s="211" t="s">
        <v>626</v>
      </c>
    </row>
    <row r="594" spans="1:65" s="2" customFormat="1" ht="16.5" customHeight="1">
      <c r="A594" s="35"/>
      <c r="B594" s="36"/>
      <c r="C594" s="200" t="s">
        <v>627</v>
      </c>
      <c r="D594" s="200" t="s">
        <v>153</v>
      </c>
      <c r="E594" s="201" t="s">
        <v>628</v>
      </c>
      <c r="F594" s="202" t="s">
        <v>629</v>
      </c>
      <c r="G594" s="203" t="s">
        <v>365</v>
      </c>
      <c r="H594" s="204">
        <v>8</v>
      </c>
      <c r="I594" s="205"/>
      <c r="J594" s="206">
        <f t="shared" si="0"/>
        <v>0</v>
      </c>
      <c r="K594" s="202" t="s">
        <v>1</v>
      </c>
      <c r="L594" s="40"/>
      <c r="M594" s="207" t="s">
        <v>1</v>
      </c>
      <c r="N594" s="208" t="s">
        <v>45</v>
      </c>
      <c r="O594" s="72"/>
      <c r="P594" s="209">
        <f t="shared" si="1"/>
        <v>0</v>
      </c>
      <c r="Q594" s="209">
        <v>5.5999999999999995E-4</v>
      </c>
      <c r="R594" s="209">
        <f t="shared" si="2"/>
        <v>4.4799999999999996E-3</v>
      </c>
      <c r="S594" s="209">
        <v>0</v>
      </c>
      <c r="T594" s="210">
        <f t="shared" si="3"/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211" t="s">
        <v>264</v>
      </c>
      <c r="AT594" s="211" t="s">
        <v>153</v>
      </c>
      <c r="AU594" s="211" t="s">
        <v>89</v>
      </c>
      <c r="AY594" s="18" t="s">
        <v>151</v>
      </c>
      <c r="BE594" s="212">
        <f t="shared" si="4"/>
        <v>0</v>
      </c>
      <c r="BF594" s="212">
        <f t="shared" si="5"/>
        <v>0</v>
      </c>
      <c r="BG594" s="212">
        <f t="shared" si="6"/>
        <v>0</v>
      </c>
      <c r="BH594" s="212">
        <f t="shared" si="7"/>
        <v>0</v>
      </c>
      <c r="BI594" s="212">
        <f t="shared" si="8"/>
        <v>0</v>
      </c>
      <c r="BJ594" s="18" t="s">
        <v>85</v>
      </c>
      <c r="BK594" s="212">
        <f t="shared" si="9"/>
        <v>0</v>
      </c>
      <c r="BL594" s="18" t="s">
        <v>264</v>
      </c>
      <c r="BM594" s="211" t="s">
        <v>630</v>
      </c>
    </row>
    <row r="595" spans="1:65" s="2" customFormat="1" ht="16.5" customHeight="1">
      <c r="A595" s="35"/>
      <c r="B595" s="36"/>
      <c r="C595" s="200" t="s">
        <v>631</v>
      </c>
      <c r="D595" s="200" t="s">
        <v>153</v>
      </c>
      <c r="E595" s="201" t="s">
        <v>632</v>
      </c>
      <c r="F595" s="202" t="s">
        <v>633</v>
      </c>
      <c r="G595" s="203" t="s">
        <v>365</v>
      </c>
      <c r="H595" s="204">
        <v>6</v>
      </c>
      <c r="I595" s="205"/>
      <c r="J595" s="206">
        <f t="shared" si="0"/>
        <v>0</v>
      </c>
      <c r="K595" s="202" t="s">
        <v>1</v>
      </c>
      <c r="L595" s="40"/>
      <c r="M595" s="207" t="s">
        <v>1</v>
      </c>
      <c r="N595" s="208" t="s">
        <v>45</v>
      </c>
      <c r="O595" s="72"/>
      <c r="P595" s="209">
        <f t="shared" si="1"/>
        <v>0</v>
      </c>
      <c r="Q595" s="209">
        <v>1.1000000000000001E-3</v>
      </c>
      <c r="R595" s="209">
        <f t="shared" si="2"/>
        <v>6.6E-3</v>
      </c>
      <c r="S595" s="209">
        <v>0</v>
      </c>
      <c r="T595" s="210">
        <f t="shared" si="3"/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211" t="s">
        <v>264</v>
      </c>
      <c r="AT595" s="211" t="s">
        <v>153</v>
      </c>
      <c r="AU595" s="211" t="s">
        <v>89</v>
      </c>
      <c r="AY595" s="18" t="s">
        <v>151</v>
      </c>
      <c r="BE595" s="212">
        <f t="shared" si="4"/>
        <v>0</v>
      </c>
      <c r="BF595" s="212">
        <f t="shared" si="5"/>
        <v>0</v>
      </c>
      <c r="BG595" s="212">
        <f t="shared" si="6"/>
        <v>0</v>
      </c>
      <c r="BH595" s="212">
        <f t="shared" si="7"/>
        <v>0</v>
      </c>
      <c r="BI595" s="212">
        <f t="shared" si="8"/>
        <v>0</v>
      </c>
      <c r="BJ595" s="18" t="s">
        <v>85</v>
      </c>
      <c r="BK595" s="212">
        <f t="shared" si="9"/>
        <v>0</v>
      </c>
      <c r="BL595" s="18" t="s">
        <v>264</v>
      </c>
      <c r="BM595" s="211" t="s">
        <v>634</v>
      </c>
    </row>
    <row r="596" spans="1:65" s="2" customFormat="1" ht="16.5" customHeight="1">
      <c r="A596" s="35"/>
      <c r="B596" s="36"/>
      <c r="C596" s="200" t="s">
        <v>635</v>
      </c>
      <c r="D596" s="200" t="s">
        <v>153</v>
      </c>
      <c r="E596" s="201" t="s">
        <v>636</v>
      </c>
      <c r="F596" s="202" t="s">
        <v>637</v>
      </c>
      <c r="G596" s="203" t="s">
        <v>365</v>
      </c>
      <c r="H596" s="204">
        <v>10</v>
      </c>
      <c r="I596" s="205"/>
      <c r="J596" s="206">
        <f t="shared" si="0"/>
        <v>0</v>
      </c>
      <c r="K596" s="202" t="s">
        <v>1</v>
      </c>
      <c r="L596" s="40"/>
      <c r="M596" s="207" t="s">
        <v>1</v>
      </c>
      <c r="N596" s="208" t="s">
        <v>45</v>
      </c>
      <c r="O596" s="72"/>
      <c r="P596" s="209">
        <f t="shared" si="1"/>
        <v>0</v>
      </c>
      <c r="Q596" s="209">
        <v>8.1999999999999998E-4</v>
      </c>
      <c r="R596" s="209">
        <f t="shared" si="2"/>
        <v>8.199999999999999E-3</v>
      </c>
      <c r="S596" s="209">
        <v>0</v>
      </c>
      <c r="T596" s="210">
        <f t="shared" si="3"/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11" t="s">
        <v>264</v>
      </c>
      <c r="AT596" s="211" t="s">
        <v>153</v>
      </c>
      <c r="AU596" s="211" t="s">
        <v>89</v>
      </c>
      <c r="AY596" s="18" t="s">
        <v>151</v>
      </c>
      <c r="BE596" s="212">
        <f t="shared" si="4"/>
        <v>0</v>
      </c>
      <c r="BF596" s="212">
        <f t="shared" si="5"/>
        <v>0</v>
      </c>
      <c r="BG596" s="212">
        <f t="shared" si="6"/>
        <v>0</v>
      </c>
      <c r="BH596" s="212">
        <f t="shared" si="7"/>
        <v>0</v>
      </c>
      <c r="BI596" s="212">
        <f t="shared" si="8"/>
        <v>0</v>
      </c>
      <c r="BJ596" s="18" t="s">
        <v>85</v>
      </c>
      <c r="BK596" s="212">
        <f t="shared" si="9"/>
        <v>0</v>
      </c>
      <c r="BL596" s="18" t="s">
        <v>264</v>
      </c>
      <c r="BM596" s="211" t="s">
        <v>638</v>
      </c>
    </row>
    <row r="597" spans="1:65" s="2" customFormat="1" ht="16.5" customHeight="1">
      <c r="A597" s="35"/>
      <c r="B597" s="36"/>
      <c r="C597" s="200" t="s">
        <v>639</v>
      </c>
      <c r="D597" s="200" t="s">
        <v>153</v>
      </c>
      <c r="E597" s="201" t="s">
        <v>640</v>
      </c>
      <c r="F597" s="202" t="s">
        <v>641</v>
      </c>
      <c r="G597" s="203" t="s">
        <v>365</v>
      </c>
      <c r="H597" s="204">
        <v>6</v>
      </c>
      <c r="I597" s="205"/>
      <c r="J597" s="206">
        <f t="shared" si="0"/>
        <v>0</v>
      </c>
      <c r="K597" s="202" t="s">
        <v>1</v>
      </c>
      <c r="L597" s="40"/>
      <c r="M597" s="207" t="s">
        <v>1</v>
      </c>
      <c r="N597" s="208" t="s">
        <v>45</v>
      </c>
      <c r="O597" s="72"/>
      <c r="P597" s="209">
        <f t="shared" si="1"/>
        <v>0</v>
      </c>
      <c r="Q597" s="209">
        <v>2.2200000000000002E-3</v>
      </c>
      <c r="R597" s="209">
        <f t="shared" si="2"/>
        <v>1.3320000000000002E-2</v>
      </c>
      <c r="S597" s="209">
        <v>0</v>
      </c>
      <c r="T597" s="210">
        <f t="shared" si="3"/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11" t="s">
        <v>264</v>
      </c>
      <c r="AT597" s="211" t="s">
        <v>153</v>
      </c>
      <c r="AU597" s="211" t="s">
        <v>89</v>
      </c>
      <c r="AY597" s="18" t="s">
        <v>151</v>
      </c>
      <c r="BE597" s="212">
        <f t="shared" si="4"/>
        <v>0</v>
      </c>
      <c r="BF597" s="212">
        <f t="shared" si="5"/>
        <v>0</v>
      </c>
      <c r="BG597" s="212">
        <f t="shared" si="6"/>
        <v>0</v>
      </c>
      <c r="BH597" s="212">
        <f t="shared" si="7"/>
        <v>0</v>
      </c>
      <c r="BI597" s="212">
        <f t="shared" si="8"/>
        <v>0</v>
      </c>
      <c r="BJ597" s="18" t="s">
        <v>85</v>
      </c>
      <c r="BK597" s="212">
        <f t="shared" si="9"/>
        <v>0</v>
      </c>
      <c r="BL597" s="18" t="s">
        <v>264</v>
      </c>
      <c r="BM597" s="211" t="s">
        <v>642</v>
      </c>
    </row>
    <row r="598" spans="1:65" s="2" customFormat="1" ht="16.5" customHeight="1">
      <c r="A598" s="35"/>
      <c r="B598" s="36"/>
      <c r="C598" s="200" t="s">
        <v>643</v>
      </c>
      <c r="D598" s="200" t="s">
        <v>153</v>
      </c>
      <c r="E598" s="201" t="s">
        <v>644</v>
      </c>
      <c r="F598" s="202" t="s">
        <v>645</v>
      </c>
      <c r="G598" s="203" t="s">
        <v>365</v>
      </c>
      <c r="H598" s="204">
        <v>10</v>
      </c>
      <c r="I598" s="205"/>
      <c r="J598" s="206">
        <f t="shared" si="0"/>
        <v>0</v>
      </c>
      <c r="K598" s="202" t="s">
        <v>1</v>
      </c>
      <c r="L598" s="40"/>
      <c r="M598" s="207" t="s">
        <v>1</v>
      </c>
      <c r="N598" s="208" t="s">
        <v>45</v>
      </c>
      <c r="O598" s="72"/>
      <c r="P598" s="209">
        <f t="shared" si="1"/>
        <v>0</v>
      </c>
      <c r="Q598" s="209">
        <v>1.2099999999999999E-3</v>
      </c>
      <c r="R598" s="209">
        <f t="shared" si="2"/>
        <v>1.21E-2</v>
      </c>
      <c r="S598" s="209">
        <v>0</v>
      </c>
      <c r="T598" s="210">
        <f t="shared" si="3"/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211" t="s">
        <v>264</v>
      </c>
      <c r="AT598" s="211" t="s">
        <v>153</v>
      </c>
      <c r="AU598" s="211" t="s">
        <v>89</v>
      </c>
      <c r="AY598" s="18" t="s">
        <v>151</v>
      </c>
      <c r="BE598" s="212">
        <f t="shared" si="4"/>
        <v>0</v>
      </c>
      <c r="BF598" s="212">
        <f t="shared" si="5"/>
        <v>0</v>
      </c>
      <c r="BG598" s="212">
        <f t="shared" si="6"/>
        <v>0</v>
      </c>
      <c r="BH598" s="212">
        <f t="shared" si="7"/>
        <v>0</v>
      </c>
      <c r="BI598" s="212">
        <f t="shared" si="8"/>
        <v>0</v>
      </c>
      <c r="BJ598" s="18" t="s">
        <v>85</v>
      </c>
      <c r="BK598" s="212">
        <f t="shared" si="9"/>
        <v>0</v>
      </c>
      <c r="BL598" s="18" t="s">
        <v>264</v>
      </c>
      <c r="BM598" s="211" t="s">
        <v>646</v>
      </c>
    </row>
    <row r="599" spans="1:65" s="2" customFormat="1" ht="16.5" customHeight="1">
      <c r="A599" s="35"/>
      <c r="B599" s="36"/>
      <c r="C599" s="200" t="s">
        <v>647</v>
      </c>
      <c r="D599" s="200" t="s">
        <v>153</v>
      </c>
      <c r="E599" s="201" t="s">
        <v>648</v>
      </c>
      <c r="F599" s="202" t="s">
        <v>649</v>
      </c>
      <c r="G599" s="203" t="s">
        <v>365</v>
      </c>
      <c r="H599" s="204">
        <v>19</v>
      </c>
      <c r="I599" s="205"/>
      <c r="J599" s="206">
        <f t="shared" si="0"/>
        <v>0</v>
      </c>
      <c r="K599" s="202" t="s">
        <v>1</v>
      </c>
      <c r="L599" s="40"/>
      <c r="M599" s="207" t="s">
        <v>1</v>
      </c>
      <c r="N599" s="208" t="s">
        <v>45</v>
      </c>
      <c r="O599" s="72"/>
      <c r="P599" s="209">
        <f t="shared" si="1"/>
        <v>0</v>
      </c>
      <c r="Q599" s="209">
        <v>8.9999999999999998E-4</v>
      </c>
      <c r="R599" s="209">
        <f t="shared" si="2"/>
        <v>1.7100000000000001E-2</v>
      </c>
      <c r="S599" s="209">
        <v>0</v>
      </c>
      <c r="T599" s="210">
        <f t="shared" si="3"/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211" t="s">
        <v>264</v>
      </c>
      <c r="AT599" s="211" t="s">
        <v>153</v>
      </c>
      <c r="AU599" s="211" t="s">
        <v>89</v>
      </c>
      <c r="AY599" s="18" t="s">
        <v>151</v>
      </c>
      <c r="BE599" s="212">
        <f t="shared" si="4"/>
        <v>0</v>
      </c>
      <c r="BF599" s="212">
        <f t="shared" si="5"/>
        <v>0</v>
      </c>
      <c r="BG599" s="212">
        <f t="shared" si="6"/>
        <v>0</v>
      </c>
      <c r="BH599" s="212">
        <f t="shared" si="7"/>
        <v>0</v>
      </c>
      <c r="BI599" s="212">
        <f t="shared" si="8"/>
        <v>0</v>
      </c>
      <c r="BJ599" s="18" t="s">
        <v>85</v>
      </c>
      <c r="BK599" s="212">
        <f t="shared" si="9"/>
        <v>0</v>
      </c>
      <c r="BL599" s="18" t="s">
        <v>264</v>
      </c>
      <c r="BM599" s="211" t="s">
        <v>650</v>
      </c>
    </row>
    <row r="600" spans="1:65" s="2" customFormat="1" ht="16.5" customHeight="1">
      <c r="A600" s="35"/>
      <c r="B600" s="36"/>
      <c r="C600" s="200" t="s">
        <v>651</v>
      </c>
      <c r="D600" s="200" t="s">
        <v>153</v>
      </c>
      <c r="E600" s="201" t="s">
        <v>652</v>
      </c>
      <c r="F600" s="202" t="s">
        <v>653</v>
      </c>
      <c r="G600" s="203" t="s">
        <v>365</v>
      </c>
      <c r="H600" s="204">
        <v>2</v>
      </c>
      <c r="I600" s="205"/>
      <c r="J600" s="206">
        <f t="shared" si="0"/>
        <v>0</v>
      </c>
      <c r="K600" s="202" t="s">
        <v>1</v>
      </c>
      <c r="L600" s="40"/>
      <c r="M600" s="207" t="s">
        <v>1</v>
      </c>
      <c r="N600" s="208" t="s">
        <v>45</v>
      </c>
      <c r="O600" s="72"/>
      <c r="P600" s="209">
        <f t="shared" si="1"/>
        <v>0</v>
      </c>
      <c r="Q600" s="209">
        <v>2.9E-4</v>
      </c>
      <c r="R600" s="209">
        <f t="shared" si="2"/>
        <v>5.8E-4</v>
      </c>
      <c r="S600" s="209">
        <v>0</v>
      </c>
      <c r="T600" s="210">
        <f t="shared" si="3"/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11" t="s">
        <v>264</v>
      </c>
      <c r="AT600" s="211" t="s">
        <v>153</v>
      </c>
      <c r="AU600" s="211" t="s">
        <v>89</v>
      </c>
      <c r="AY600" s="18" t="s">
        <v>151</v>
      </c>
      <c r="BE600" s="212">
        <f t="shared" si="4"/>
        <v>0</v>
      </c>
      <c r="BF600" s="212">
        <f t="shared" si="5"/>
        <v>0</v>
      </c>
      <c r="BG600" s="212">
        <f t="shared" si="6"/>
        <v>0</v>
      </c>
      <c r="BH600" s="212">
        <f t="shared" si="7"/>
        <v>0</v>
      </c>
      <c r="BI600" s="212">
        <f t="shared" si="8"/>
        <v>0</v>
      </c>
      <c r="BJ600" s="18" t="s">
        <v>85</v>
      </c>
      <c r="BK600" s="212">
        <f t="shared" si="9"/>
        <v>0</v>
      </c>
      <c r="BL600" s="18" t="s">
        <v>264</v>
      </c>
      <c r="BM600" s="211" t="s">
        <v>654</v>
      </c>
    </row>
    <row r="601" spans="1:65" s="2" customFormat="1" ht="16.5" customHeight="1">
      <c r="A601" s="35"/>
      <c r="B601" s="36"/>
      <c r="C601" s="200" t="s">
        <v>655</v>
      </c>
      <c r="D601" s="200" t="s">
        <v>153</v>
      </c>
      <c r="E601" s="201" t="s">
        <v>656</v>
      </c>
      <c r="F601" s="202" t="s">
        <v>657</v>
      </c>
      <c r="G601" s="203" t="s">
        <v>365</v>
      </c>
      <c r="H601" s="204">
        <v>11</v>
      </c>
      <c r="I601" s="205"/>
      <c r="J601" s="206">
        <f t="shared" si="0"/>
        <v>0</v>
      </c>
      <c r="K601" s="202" t="s">
        <v>1</v>
      </c>
      <c r="L601" s="40"/>
      <c r="M601" s="207" t="s">
        <v>1</v>
      </c>
      <c r="N601" s="208" t="s">
        <v>45</v>
      </c>
      <c r="O601" s="72"/>
      <c r="P601" s="209">
        <f t="shared" si="1"/>
        <v>0</v>
      </c>
      <c r="Q601" s="209">
        <v>3.5E-4</v>
      </c>
      <c r="R601" s="209">
        <f t="shared" si="2"/>
        <v>3.8500000000000001E-3</v>
      </c>
      <c r="S601" s="209">
        <v>0</v>
      </c>
      <c r="T601" s="210">
        <f t="shared" si="3"/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211" t="s">
        <v>264</v>
      </c>
      <c r="AT601" s="211" t="s">
        <v>153</v>
      </c>
      <c r="AU601" s="211" t="s">
        <v>89</v>
      </c>
      <c r="AY601" s="18" t="s">
        <v>151</v>
      </c>
      <c r="BE601" s="212">
        <f t="shared" si="4"/>
        <v>0</v>
      </c>
      <c r="BF601" s="212">
        <f t="shared" si="5"/>
        <v>0</v>
      </c>
      <c r="BG601" s="212">
        <f t="shared" si="6"/>
        <v>0</v>
      </c>
      <c r="BH601" s="212">
        <f t="shared" si="7"/>
        <v>0</v>
      </c>
      <c r="BI601" s="212">
        <f t="shared" si="8"/>
        <v>0</v>
      </c>
      <c r="BJ601" s="18" t="s">
        <v>85</v>
      </c>
      <c r="BK601" s="212">
        <f t="shared" si="9"/>
        <v>0</v>
      </c>
      <c r="BL601" s="18" t="s">
        <v>264</v>
      </c>
      <c r="BM601" s="211" t="s">
        <v>658</v>
      </c>
    </row>
    <row r="602" spans="1:65" s="2" customFormat="1" ht="16.5" customHeight="1">
      <c r="A602" s="35"/>
      <c r="B602" s="36"/>
      <c r="C602" s="200" t="s">
        <v>659</v>
      </c>
      <c r="D602" s="200" t="s">
        <v>153</v>
      </c>
      <c r="E602" s="201" t="s">
        <v>660</v>
      </c>
      <c r="F602" s="202" t="s">
        <v>661</v>
      </c>
      <c r="G602" s="203" t="s">
        <v>365</v>
      </c>
      <c r="H602" s="204">
        <v>5</v>
      </c>
      <c r="I602" s="205"/>
      <c r="J602" s="206">
        <f t="shared" si="0"/>
        <v>0</v>
      </c>
      <c r="K602" s="202" t="s">
        <v>1</v>
      </c>
      <c r="L602" s="40"/>
      <c r="M602" s="207" t="s">
        <v>1</v>
      </c>
      <c r="N602" s="208" t="s">
        <v>45</v>
      </c>
      <c r="O602" s="72"/>
      <c r="P602" s="209">
        <f t="shared" si="1"/>
        <v>0</v>
      </c>
      <c r="Q602" s="209">
        <v>5.6999999999999998E-4</v>
      </c>
      <c r="R602" s="209">
        <f t="shared" si="2"/>
        <v>2.8500000000000001E-3</v>
      </c>
      <c r="S602" s="209">
        <v>0</v>
      </c>
      <c r="T602" s="210">
        <f t="shared" si="3"/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11" t="s">
        <v>264</v>
      </c>
      <c r="AT602" s="211" t="s">
        <v>153</v>
      </c>
      <c r="AU602" s="211" t="s">
        <v>89</v>
      </c>
      <c r="AY602" s="18" t="s">
        <v>151</v>
      </c>
      <c r="BE602" s="212">
        <f t="shared" si="4"/>
        <v>0</v>
      </c>
      <c r="BF602" s="212">
        <f t="shared" si="5"/>
        <v>0</v>
      </c>
      <c r="BG602" s="212">
        <f t="shared" si="6"/>
        <v>0</v>
      </c>
      <c r="BH602" s="212">
        <f t="shared" si="7"/>
        <v>0</v>
      </c>
      <c r="BI602" s="212">
        <f t="shared" si="8"/>
        <v>0</v>
      </c>
      <c r="BJ602" s="18" t="s">
        <v>85</v>
      </c>
      <c r="BK602" s="212">
        <f t="shared" si="9"/>
        <v>0</v>
      </c>
      <c r="BL602" s="18" t="s">
        <v>264</v>
      </c>
      <c r="BM602" s="211" t="s">
        <v>662</v>
      </c>
    </row>
    <row r="603" spans="1:65" s="2" customFormat="1" ht="16.5" customHeight="1">
      <c r="A603" s="35"/>
      <c r="B603" s="36"/>
      <c r="C603" s="200" t="s">
        <v>663</v>
      </c>
      <c r="D603" s="200" t="s">
        <v>153</v>
      </c>
      <c r="E603" s="201" t="s">
        <v>664</v>
      </c>
      <c r="F603" s="202" t="s">
        <v>665</v>
      </c>
      <c r="G603" s="203" t="s">
        <v>226</v>
      </c>
      <c r="H603" s="204">
        <v>15</v>
      </c>
      <c r="I603" s="205"/>
      <c r="J603" s="206">
        <f t="shared" si="0"/>
        <v>0</v>
      </c>
      <c r="K603" s="202" t="s">
        <v>1</v>
      </c>
      <c r="L603" s="40"/>
      <c r="M603" s="207" t="s">
        <v>1</v>
      </c>
      <c r="N603" s="208" t="s">
        <v>45</v>
      </c>
      <c r="O603" s="72"/>
      <c r="P603" s="209">
        <f t="shared" si="1"/>
        <v>0</v>
      </c>
      <c r="Q603" s="209">
        <v>0</v>
      </c>
      <c r="R603" s="209">
        <f t="shared" si="2"/>
        <v>0</v>
      </c>
      <c r="S603" s="209">
        <v>0</v>
      </c>
      <c r="T603" s="210">
        <f t="shared" si="3"/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11" t="s">
        <v>264</v>
      </c>
      <c r="AT603" s="211" t="s">
        <v>153</v>
      </c>
      <c r="AU603" s="211" t="s">
        <v>89</v>
      </c>
      <c r="AY603" s="18" t="s">
        <v>151</v>
      </c>
      <c r="BE603" s="212">
        <f t="shared" si="4"/>
        <v>0</v>
      </c>
      <c r="BF603" s="212">
        <f t="shared" si="5"/>
        <v>0</v>
      </c>
      <c r="BG603" s="212">
        <f t="shared" si="6"/>
        <v>0</v>
      </c>
      <c r="BH603" s="212">
        <f t="shared" si="7"/>
        <v>0</v>
      </c>
      <c r="BI603" s="212">
        <f t="shared" si="8"/>
        <v>0</v>
      </c>
      <c r="BJ603" s="18" t="s">
        <v>85</v>
      </c>
      <c r="BK603" s="212">
        <f t="shared" si="9"/>
        <v>0</v>
      </c>
      <c r="BL603" s="18" t="s">
        <v>264</v>
      </c>
      <c r="BM603" s="211" t="s">
        <v>666</v>
      </c>
    </row>
    <row r="604" spans="1:65" s="2" customFormat="1" ht="16.5" customHeight="1">
      <c r="A604" s="35"/>
      <c r="B604" s="36"/>
      <c r="C604" s="200" t="s">
        <v>667</v>
      </c>
      <c r="D604" s="200" t="s">
        <v>153</v>
      </c>
      <c r="E604" s="201" t="s">
        <v>668</v>
      </c>
      <c r="F604" s="202" t="s">
        <v>669</v>
      </c>
      <c r="G604" s="203" t="s">
        <v>226</v>
      </c>
      <c r="H604" s="204">
        <v>6</v>
      </c>
      <c r="I604" s="205"/>
      <c r="J604" s="206">
        <f t="shared" si="0"/>
        <v>0</v>
      </c>
      <c r="K604" s="202" t="s">
        <v>1</v>
      </c>
      <c r="L604" s="40"/>
      <c r="M604" s="207" t="s">
        <v>1</v>
      </c>
      <c r="N604" s="208" t="s">
        <v>45</v>
      </c>
      <c r="O604" s="72"/>
      <c r="P604" s="209">
        <f t="shared" si="1"/>
        <v>0</v>
      </c>
      <c r="Q604" s="209">
        <v>0</v>
      </c>
      <c r="R604" s="209">
        <f t="shared" si="2"/>
        <v>0</v>
      </c>
      <c r="S604" s="209">
        <v>0</v>
      </c>
      <c r="T604" s="210">
        <f t="shared" si="3"/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211" t="s">
        <v>264</v>
      </c>
      <c r="AT604" s="211" t="s">
        <v>153</v>
      </c>
      <c r="AU604" s="211" t="s">
        <v>89</v>
      </c>
      <c r="AY604" s="18" t="s">
        <v>151</v>
      </c>
      <c r="BE604" s="212">
        <f t="shared" si="4"/>
        <v>0</v>
      </c>
      <c r="BF604" s="212">
        <f t="shared" si="5"/>
        <v>0</v>
      </c>
      <c r="BG604" s="212">
        <f t="shared" si="6"/>
        <v>0</v>
      </c>
      <c r="BH604" s="212">
        <f t="shared" si="7"/>
        <v>0</v>
      </c>
      <c r="BI604" s="212">
        <f t="shared" si="8"/>
        <v>0</v>
      </c>
      <c r="BJ604" s="18" t="s">
        <v>85</v>
      </c>
      <c r="BK604" s="212">
        <f t="shared" si="9"/>
        <v>0</v>
      </c>
      <c r="BL604" s="18" t="s">
        <v>264</v>
      </c>
      <c r="BM604" s="211" t="s">
        <v>670</v>
      </c>
    </row>
    <row r="605" spans="1:65" s="2" customFormat="1" ht="16.5" customHeight="1">
      <c r="A605" s="35"/>
      <c r="B605" s="36"/>
      <c r="C605" s="200" t="s">
        <v>671</v>
      </c>
      <c r="D605" s="200" t="s">
        <v>153</v>
      </c>
      <c r="E605" s="201" t="s">
        <v>672</v>
      </c>
      <c r="F605" s="202" t="s">
        <v>673</v>
      </c>
      <c r="G605" s="203" t="s">
        <v>226</v>
      </c>
      <c r="H605" s="204">
        <v>11</v>
      </c>
      <c r="I605" s="205"/>
      <c r="J605" s="206">
        <f t="shared" si="0"/>
        <v>0</v>
      </c>
      <c r="K605" s="202" t="s">
        <v>1</v>
      </c>
      <c r="L605" s="40"/>
      <c r="M605" s="207" t="s">
        <v>1</v>
      </c>
      <c r="N605" s="208" t="s">
        <v>45</v>
      </c>
      <c r="O605" s="72"/>
      <c r="P605" s="209">
        <f t="shared" si="1"/>
        <v>0</v>
      </c>
      <c r="Q605" s="209">
        <v>0</v>
      </c>
      <c r="R605" s="209">
        <f t="shared" si="2"/>
        <v>0</v>
      </c>
      <c r="S605" s="209">
        <v>0</v>
      </c>
      <c r="T605" s="210">
        <f t="shared" si="3"/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11" t="s">
        <v>264</v>
      </c>
      <c r="AT605" s="211" t="s">
        <v>153</v>
      </c>
      <c r="AU605" s="211" t="s">
        <v>89</v>
      </c>
      <c r="AY605" s="18" t="s">
        <v>151</v>
      </c>
      <c r="BE605" s="212">
        <f t="shared" si="4"/>
        <v>0</v>
      </c>
      <c r="BF605" s="212">
        <f t="shared" si="5"/>
        <v>0</v>
      </c>
      <c r="BG605" s="212">
        <f t="shared" si="6"/>
        <v>0</v>
      </c>
      <c r="BH605" s="212">
        <f t="shared" si="7"/>
        <v>0</v>
      </c>
      <c r="BI605" s="212">
        <f t="shared" si="8"/>
        <v>0</v>
      </c>
      <c r="BJ605" s="18" t="s">
        <v>85</v>
      </c>
      <c r="BK605" s="212">
        <f t="shared" si="9"/>
        <v>0</v>
      </c>
      <c r="BL605" s="18" t="s">
        <v>264</v>
      </c>
      <c r="BM605" s="211" t="s">
        <v>674</v>
      </c>
    </row>
    <row r="606" spans="1:65" s="2" customFormat="1" ht="24" customHeight="1">
      <c r="A606" s="35"/>
      <c r="B606" s="36"/>
      <c r="C606" s="200" t="s">
        <v>675</v>
      </c>
      <c r="D606" s="200" t="s">
        <v>153</v>
      </c>
      <c r="E606" s="201" t="s">
        <v>676</v>
      </c>
      <c r="F606" s="202" t="s">
        <v>677</v>
      </c>
      <c r="G606" s="203" t="s">
        <v>226</v>
      </c>
      <c r="H606" s="204">
        <v>2</v>
      </c>
      <c r="I606" s="205"/>
      <c r="J606" s="206">
        <f t="shared" si="0"/>
        <v>0</v>
      </c>
      <c r="K606" s="202" t="s">
        <v>1</v>
      </c>
      <c r="L606" s="40"/>
      <c r="M606" s="207" t="s">
        <v>1</v>
      </c>
      <c r="N606" s="208" t="s">
        <v>45</v>
      </c>
      <c r="O606" s="72"/>
      <c r="P606" s="209">
        <f t="shared" si="1"/>
        <v>0</v>
      </c>
      <c r="Q606" s="209">
        <v>1.1199999999999999E-3</v>
      </c>
      <c r="R606" s="209">
        <f t="shared" si="2"/>
        <v>2.2399999999999998E-3</v>
      </c>
      <c r="S606" s="209">
        <v>0</v>
      </c>
      <c r="T606" s="210">
        <f t="shared" si="3"/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211" t="s">
        <v>264</v>
      </c>
      <c r="AT606" s="211" t="s">
        <v>153</v>
      </c>
      <c r="AU606" s="211" t="s">
        <v>89</v>
      </c>
      <c r="AY606" s="18" t="s">
        <v>151</v>
      </c>
      <c r="BE606" s="212">
        <f t="shared" si="4"/>
        <v>0</v>
      </c>
      <c r="BF606" s="212">
        <f t="shared" si="5"/>
        <v>0</v>
      </c>
      <c r="BG606" s="212">
        <f t="shared" si="6"/>
        <v>0</v>
      </c>
      <c r="BH606" s="212">
        <f t="shared" si="7"/>
        <v>0</v>
      </c>
      <c r="BI606" s="212">
        <f t="shared" si="8"/>
        <v>0</v>
      </c>
      <c r="BJ606" s="18" t="s">
        <v>85</v>
      </c>
      <c r="BK606" s="212">
        <f t="shared" si="9"/>
        <v>0</v>
      </c>
      <c r="BL606" s="18" t="s">
        <v>264</v>
      </c>
      <c r="BM606" s="211" t="s">
        <v>678</v>
      </c>
    </row>
    <row r="607" spans="1:65" s="2" customFormat="1" ht="24" customHeight="1">
      <c r="A607" s="35"/>
      <c r="B607" s="36"/>
      <c r="C607" s="200" t="s">
        <v>679</v>
      </c>
      <c r="D607" s="200" t="s">
        <v>153</v>
      </c>
      <c r="E607" s="201" t="s">
        <v>680</v>
      </c>
      <c r="F607" s="202" t="s">
        <v>681</v>
      </c>
      <c r="G607" s="203" t="s">
        <v>226</v>
      </c>
      <c r="H607" s="204">
        <v>2</v>
      </c>
      <c r="I607" s="205"/>
      <c r="J607" s="206">
        <f t="shared" si="0"/>
        <v>0</v>
      </c>
      <c r="K607" s="202" t="s">
        <v>1</v>
      </c>
      <c r="L607" s="40"/>
      <c r="M607" s="207" t="s">
        <v>1</v>
      </c>
      <c r="N607" s="208" t="s">
        <v>45</v>
      </c>
      <c r="O607" s="72"/>
      <c r="P607" s="209">
        <f t="shared" si="1"/>
        <v>0</v>
      </c>
      <c r="Q607" s="209">
        <v>8.9999999999999998E-4</v>
      </c>
      <c r="R607" s="209">
        <f t="shared" si="2"/>
        <v>1.8E-3</v>
      </c>
      <c r="S607" s="209">
        <v>0</v>
      </c>
      <c r="T607" s="210">
        <f t="shared" si="3"/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11" t="s">
        <v>264</v>
      </c>
      <c r="AT607" s="211" t="s">
        <v>153</v>
      </c>
      <c r="AU607" s="211" t="s">
        <v>89</v>
      </c>
      <c r="AY607" s="18" t="s">
        <v>151</v>
      </c>
      <c r="BE607" s="212">
        <f t="shared" si="4"/>
        <v>0</v>
      </c>
      <c r="BF607" s="212">
        <f t="shared" si="5"/>
        <v>0</v>
      </c>
      <c r="BG607" s="212">
        <f t="shared" si="6"/>
        <v>0</v>
      </c>
      <c r="BH607" s="212">
        <f t="shared" si="7"/>
        <v>0</v>
      </c>
      <c r="BI607" s="212">
        <f t="shared" si="8"/>
        <v>0</v>
      </c>
      <c r="BJ607" s="18" t="s">
        <v>85</v>
      </c>
      <c r="BK607" s="212">
        <f t="shared" si="9"/>
        <v>0</v>
      </c>
      <c r="BL607" s="18" t="s">
        <v>264</v>
      </c>
      <c r="BM607" s="211" t="s">
        <v>682</v>
      </c>
    </row>
    <row r="608" spans="1:65" s="2" customFormat="1" ht="24" customHeight="1">
      <c r="A608" s="35"/>
      <c r="B608" s="36"/>
      <c r="C608" s="200" t="s">
        <v>683</v>
      </c>
      <c r="D608" s="200" t="s">
        <v>153</v>
      </c>
      <c r="E608" s="201" t="s">
        <v>684</v>
      </c>
      <c r="F608" s="202" t="s">
        <v>685</v>
      </c>
      <c r="G608" s="203" t="s">
        <v>226</v>
      </c>
      <c r="H608" s="204">
        <v>2</v>
      </c>
      <c r="I608" s="205"/>
      <c r="J608" s="206">
        <f t="shared" si="0"/>
        <v>0</v>
      </c>
      <c r="K608" s="202" t="s">
        <v>1</v>
      </c>
      <c r="L608" s="40"/>
      <c r="M608" s="207" t="s">
        <v>1</v>
      </c>
      <c r="N608" s="208" t="s">
        <v>45</v>
      </c>
      <c r="O608" s="72"/>
      <c r="P608" s="209">
        <f t="shared" si="1"/>
        <v>0</v>
      </c>
      <c r="Q608" s="209">
        <v>3.4000000000000002E-4</v>
      </c>
      <c r="R608" s="209">
        <f t="shared" si="2"/>
        <v>6.8000000000000005E-4</v>
      </c>
      <c r="S608" s="209">
        <v>0</v>
      </c>
      <c r="T608" s="210">
        <f t="shared" si="3"/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211" t="s">
        <v>264</v>
      </c>
      <c r="AT608" s="211" t="s">
        <v>153</v>
      </c>
      <c r="AU608" s="211" t="s">
        <v>89</v>
      </c>
      <c r="AY608" s="18" t="s">
        <v>151</v>
      </c>
      <c r="BE608" s="212">
        <f t="shared" si="4"/>
        <v>0</v>
      </c>
      <c r="BF608" s="212">
        <f t="shared" si="5"/>
        <v>0</v>
      </c>
      <c r="BG608" s="212">
        <f t="shared" si="6"/>
        <v>0</v>
      </c>
      <c r="BH608" s="212">
        <f t="shared" si="7"/>
        <v>0</v>
      </c>
      <c r="BI608" s="212">
        <f t="shared" si="8"/>
        <v>0</v>
      </c>
      <c r="BJ608" s="18" t="s">
        <v>85</v>
      </c>
      <c r="BK608" s="212">
        <f t="shared" si="9"/>
        <v>0</v>
      </c>
      <c r="BL608" s="18" t="s">
        <v>264</v>
      </c>
      <c r="BM608" s="211" t="s">
        <v>686</v>
      </c>
    </row>
    <row r="609" spans="1:65" s="2" customFormat="1" ht="16.5" customHeight="1">
      <c r="A609" s="35"/>
      <c r="B609" s="36"/>
      <c r="C609" s="200" t="s">
        <v>687</v>
      </c>
      <c r="D609" s="200" t="s">
        <v>153</v>
      </c>
      <c r="E609" s="201" t="s">
        <v>688</v>
      </c>
      <c r="F609" s="202" t="s">
        <v>689</v>
      </c>
      <c r="G609" s="203" t="s">
        <v>226</v>
      </c>
      <c r="H609" s="204">
        <v>3</v>
      </c>
      <c r="I609" s="205"/>
      <c r="J609" s="206">
        <f t="shared" si="0"/>
        <v>0</v>
      </c>
      <c r="K609" s="202" t="s">
        <v>1</v>
      </c>
      <c r="L609" s="40"/>
      <c r="M609" s="207" t="s">
        <v>1</v>
      </c>
      <c r="N609" s="208" t="s">
        <v>45</v>
      </c>
      <c r="O609" s="72"/>
      <c r="P609" s="209">
        <f t="shared" si="1"/>
        <v>0</v>
      </c>
      <c r="Q609" s="209">
        <v>2.9E-4</v>
      </c>
      <c r="R609" s="209">
        <f t="shared" si="2"/>
        <v>8.7000000000000001E-4</v>
      </c>
      <c r="S609" s="209">
        <v>0</v>
      </c>
      <c r="T609" s="210">
        <f t="shared" si="3"/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211" t="s">
        <v>264</v>
      </c>
      <c r="AT609" s="211" t="s">
        <v>153</v>
      </c>
      <c r="AU609" s="211" t="s">
        <v>89</v>
      </c>
      <c r="AY609" s="18" t="s">
        <v>151</v>
      </c>
      <c r="BE609" s="212">
        <f t="shared" si="4"/>
        <v>0</v>
      </c>
      <c r="BF609" s="212">
        <f t="shared" si="5"/>
        <v>0</v>
      </c>
      <c r="BG609" s="212">
        <f t="shared" si="6"/>
        <v>0</v>
      </c>
      <c r="BH609" s="212">
        <f t="shared" si="7"/>
        <v>0</v>
      </c>
      <c r="BI609" s="212">
        <f t="shared" si="8"/>
        <v>0</v>
      </c>
      <c r="BJ609" s="18" t="s">
        <v>85</v>
      </c>
      <c r="BK609" s="212">
        <f t="shared" si="9"/>
        <v>0</v>
      </c>
      <c r="BL609" s="18" t="s">
        <v>264</v>
      </c>
      <c r="BM609" s="211" t="s">
        <v>690</v>
      </c>
    </row>
    <row r="610" spans="1:65" s="2" customFormat="1" ht="16.5" customHeight="1">
      <c r="A610" s="35"/>
      <c r="B610" s="36"/>
      <c r="C610" s="200" t="s">
        <v>691</v>
      </c>
      <c r="D610" s="200" t="s">
        <v>153</v>
      </c>
      <c r="E610" s="201" t="s">
        <v>692</v>
      </c>
      <c r="F610" s="202" t="s">
        <v>693</v>
      </c>
      <c r="G610" s="203" t="s">
        <v>365</v>
      </c>
      <c r="H610" s="204">
        <v>65</v>
      </c>
      <c r="I610" s="205"/>
      <c r="J610" s="206">
        <f t="shared" si="0"/>
        <v>0</v>
      </c>
      <c r="K610" s="202" t="s">
        <v>1</v>
      </c>
      <c r="L610" s="40"/>
      <c r="M610" s="207" t="s">
        <v>1</v>
      </c>
      <c r="N610" s="208" t="s">
        <v>45</v>
      </c>
      <c r="O610" s="72"/>
      <c r="P610" s="209">
        <f t="shared" si="1"/>
        <v>0</v>
      </c>
      <c r="Q610" s="209">
        <v>0</v>
      </c>
      <c r="R610" s="209">
        <f t="shared" si="2"/>
        <v>0</v>
      </c>
      <c r="S610" s="209">
        <v>0</v>
      </c>
      <c r="T610" s="210">
        <f t="shared" si="3"/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211" t="s">
        <v>264</v>
      </c>
      <c r="AT610" s="211" t="s">
        <v>153</v>
      </c>
      <c r="AU610" s="211" t="s">
        <v>89</v>
      </c>
      <c r="AY610" s="18" t="s">
        <v>151</v>
      </c>
      <c r="BE610" s="212">
        <f t="shared" si="4"/>
        <v>0</v>
      </c>
      <c r="BF610" s="212">
        <f t="shared" si="5"/>
        <v>0</v>
      </c>
      <c r="BG610" s="212">
        <f t="shared" si="6"/>
        <v>0</v>
      </c>
      <c r="BH610" s="212">
        <f t="shared" si="7"/>
        <v>0</v>
      </c>
      <c r="BI610" s="212">
        <f t="shared" si="8"/>
        <v>0</v>
      </c>
      <c r="BJ610" s="18" t="s">
        <v>85</v>
      </c>
      <c r="BK610" s="212">
        <f t="shared" si="9"/>
        <v>0</v>
      </c>
      <c r="BL610" s="18" t="s">
        <v>264</v>
      </c>
      <c r="BM610" s="211" t="s">
        <v>694</v>
      </c>
    </row>
    <row r="611" spans="1:65" s="2" customFormat="1" ht="16.5" customHeight="1">
      <c r="A611" s="35"/>
      <c r="B611" s="36"/>
      <c r="C611" s="200" t="s">
        <v>695</v>
      </c>
      <c r="D611" s="200" t="s">
        <v>153</v>
      </c>
      <c r="E611" s="201" t="s">
        <v>696</v>
      </c>
      <c r="F611" s="202" t="s">
        <v>697</v>
      </c>
      <c r="G611" s="203" t="s">
        <v>365</v>
      </c>
      <c r="H611" s="204">
        <v>27</v>
      </c>
      <c r="I611" s="205"/>
      <c r="J611" s="206">
        <f t="shared" si="0"/>
        <v>0</v>
      </c>
      <c r="K611" s="202" t="s">
        <v>1</v>
      </c>
      <c r="L611" s="40"/>
      <c r="M611" s="207" t="s">
        <v>1</v>
      </c>
      <c r="N611" s="208" t="s">
        <v>45</v>
      </c>
      <c r="O611" s="72"/>
      <c r="P611" s="209">
        <f t="shared" si="1"/>
        <v>0</v>
      </c>
      <c r="Q611" s="209">
        <v>0</v>
      </c>
      <c r="R611" s="209">
        <f t="shared" si="2"/>
        <v>0</v>
      </c>
      <c r="S611" s="209">
        <v>0</v>
      </c>
      <c r="T611" s="210">
        <f t="shared" si="3"/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11" t="s">
        <v>264</v>
      </c>
      <c r="AT611" s="211" t="s">
        <v>153</v>
      </c>
      <c r="AU611" s="211" t="s">
        <v>89</v>
      </c>
      <c r="AY611" s="18" t="s">
        <v>151</v>
      </c>
      <c r="BE611" s="212">
        <f t="shared" si="4"/>
        <v>0</v>
      </c>
      <c r="BF611" s="212">
        <f t="shared" si="5"/>
        <v>0</v>
      </c>
      <c r="BG611" s="212">
        <f t="shared" si="6"/>
        <v>0</v>
      </c>
      <c r="BH611" s="212">
        <f t="shared" si="7"/>
        <v>0</v>
      </c>
      <c r="BI611" s="212">
        <f t="shared" si="8"/>
        <v>0</v>
      </c>
      <c r="BJ611" s="18" t="s">
        <v>85</v>
      </c>
      <c r="BK611" s="212">
        <f t="shared" si="9"/>
        <v>0</v>
      </c>
      <c r="BL611" s="18" t="s">
        <v>264</v>
      </c>
      <c r="BM611" s="211" t="s">
        <v>698</v>
      </c>
    </row>
    <row r="612" spans="1:65" s="2" customFormat="1" ht="24" customHeight="1">
      <c r="A612" s="35"/>
      <c r="B612" s="36"/>
      <c r="C612" s="200" t="s">
        <v>699</v>
      </c>
      <c r="D612" s="200" t="s">
        <v>153</v>
      </c>
      <c r="E612" s="201" t="s">
        <v>700</v>
      </c>
      <c r="F612" s="202" t="s">
        <v>701</v>
      </c>
      <c r="G612" s="203" t="s">
        <v>611</v>
      </c>
      <c r="H612" s="270"/>
      <c r="I612" s="205"/>
      <c r="J612" s="206">
        <f t="shared" si="0"/>
        <v>0</v>
      </c>
      <c r="K612" s="202" t="s">
        <v>1</v>
      </c>
      <c r="L612" s="40"/>
      <c r="M612" s="207" t="s">
        <v>1</v>
      </c>
      <c r="N612" s="208" t="s">
        <v>45</v>
      </c>
      <c r="O612" s="72"/>
      <c r="P612" s="209">
        <f t="shared" si="1"/>
        <v>0</v>
      </c>
      <c r="Q612" s="209">
        <v>0</v>
      </c>
      <c r="R612" s="209">
        <f t="shared" si="2"/>
        <v>0</v>
      </c>
      <c r="S612" s="209">
        <v>0</v>
      </c>
      <c r="T612" s="210">
        <f t="shared" si="3"/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211" t="s">
        <v>264</v>
      </c>
      <c r="AT612" s="211" t="s">
        <v>153</v>
      </c>
      <c r="AU612" s="211" t="s">
        <v>89</v>
      </c>
      <c r="AY612" s="18" t="s">
        <v>151</v>
      </c>
      <c r="BE612" s="212">
        <f t="shared" si="4"/>
        <v>0</v>
      </c>
      <c r="BF612" s="212">
        <f t="shared" si="5"/>
        <v>0</v>
      </c>
      <c r="BG612" s="212">
        <f t="shared" si="6"/>
        <v>0</v>
      </c>
      <c r="BH612" s="212">
        <f t="shared" si="7"/>
        <v>0</v>
      </c>
      <c r="BI612" s="212">
        <f t="shared" si="8"/>
        <v>0</v>
      </c>
      <c r="BJ612" s="18" t="s">
        <v>85</v>
      </c>
      <c r="BK612" s="212">
        <f t="shared" si="9"/>
        <v>0</v>
      </c>
      <c r="BL612" s="18" t="s">
        <v>264</v>
      </c>
      <c r="BM612" s="211" t="s">
        <v>702</v>
      </c>
    </row>
    <row r="613" spans="1:65" s="12" customFormat="1" ht="22.8" customHeight="1">
      <c r="B613" s="184"/>
      <c r="C613" s="185"/>
      <c r="D613" s="186" t="s">
        <v>79</v>
      </c>
      <c r="E613" s="198" t="s">
        <v>703</v>
      </c>
      <c r="F613" s="198" t="s">
        <v>704</v>
      </c>
      <c r="G613" s="185"/>
      <c r="H613" s="185"/>
      <c r="I613" s="188"/>
      <c r="J613" s="199">
        <f>BK613</f>
        <v>0</v>
      </c>
      <c r="K613" s="185"/>
      <c r="L613" s="190"/>
      <c r="M613" s="191"/>
      <c r="N613" s="192"/>
      <c r="O613" s="192"/>
      <c r="P613" s="193">
        <f>SUM(P614:P629)</f>
        <v>0</v>
      </c>
      <c r="Q613" s="192"/>
      <c r="R613" s="193">
        <f>SUM(R614:R629)</f>
        <v>0.23839000000000002</v>
      </c>
      <c r="S613" s="192"/>
      <c r="T613" s="194">
        <f>SUM(T614:T629)</f>
        <v>0.40682999999999997</v>
      </c>
      <c r="AR613" s="195" t="s">
        <v>89</v>
      </c>
      <c r="AT613" s="196" t="s">
        <v>79</v>
      </c>
      <c r="AU613" s="196" t="s">
        <v>85</v>
      </c>
      <c r="AY613" s="195" t="s">
        <v>151</v>
      </c>
      <c r="BK613" s="197">
        <f>SUM(BK614:BK629)</f>
        <v>0</v>
      </c>
    </row>
    <row r="614" spans="1:65" s="2" customFormat="1" ht="24" customHeight="1">
      <c r="A614" s="35"/>
      <c r="B614" s="36"/>
      <c r="C614" s="200" t="s">
        <v>705</v>
      </c>
      <c r="D614" s="200" t="s">
        <v>153</v>
      </c>
      <c r="E614" s="201" t="s">
        <v>706</v>
      </c>
      <c r="F614" s="202" t="s">
        <v>707</v>
      </c>
      <c r="G614" s="203" t="s">
        <v>365</v>
      </c>
      <c r="H614" s="204">
        <v>191</v>
      </c>
      <c r="I614" s="205"/>
      <c r="J614" s="206">
        <f t="shared" ref="J614:J629" si="10">ROUND(I614*H614,2)</f>
        <v>0</v>
      </c>
      <c r="K614" s="202" t="s">
        <v>1</v>
      </c>
      <c r="L614" s="40"/>
      <c r="M614" s="207" t="s">
        <v>1</v>
      </c>
      <c r="N614" s="208" t="s">
        <v>45</v>
      </c>
      <c r="O614" s="72"/>
      <c r="P614" s="209">
        <f t="shared" ref="P614:P629" si="11">O614*H614</f>
        <v>0</v>
      </c>
      <c r="Q614" s="209">
        <v>0</v>
      </c>
      <c r="R614" s="209">
        <f t="shared" ref="R614:R629" si="12">Q614*H614</f>
        <v>0</v>
      </c>
      <c r="S614" s="209">
        <v>2.1299999999999999E-3</v>
      </c>
      <c r="T614" s="210">
        <f t="shared" ref="T614:T629" si="13">S614*H614</f>
        <v>0.40682999999999997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211" t="s">
        <v>264</v>
      </c>
      <c r="AT614" s="211" t="s">
        <v>153</v>
      </c>
      <c r="AU614" s="211" t="s">
        <v>89</v>
      </c>
      <c r="AY614" s="18" t="s">
        <v>151</v>
      </c>
      <c r="BE614" s="212">
        <f t="shared" ref="BE614:BE629" si="14">IF(N614="základní",J614,0)</f>
        <v>0</v>
      </c>
      <c r="BF614" s="212">
        <f t="shared" ref="BF614:BF629" si="15">IF(N614="snížená",J614,0)</f>
        <v>0</v>
      </c>
      <c r="BG614" s="212">
        <f t="shared" ref="BG614:BG629" si="16">IF(N614="zákl. přenesená",J614,0)</f>
        <v>0</v>
      </c>
      <c r="BH614" s="212">
        <f t="shared" ref="BH614:BH629" si="17">IF(N614="sníž. přenesená",J614,0)</f>
        <v>0</v>
      </c>
      <c r="BI614" s="212">
        <f t="shared" ref="BI614:BI629" si="18">IF(N614="nulová",J614,0)</f>
        <v>0</v>
      </c>
      <c r="BJ614" s="18" t="s">
        <v>85</v>
      </c>
      <c r="BK614" s="212">
        <f t="shared" ref="BK614:BK629" si="19">ROUND(I614*H614,2)</f>
        <v>0</v>
      </c>
      <c r="BL614" s="18" t="s">
        <v>264</v>
      </c>
      <c r="BM614" s="211" t="s">
        <v>708</v>
      </c>
    </row>
    <row r="615" spans="1:65" s="2" customFormat="1" ht="24" customHeight="1">
      <c r="A615" s="35"/>
      <c r="B615" s="36"/>
      <c r="C615" s="200" t="s">
        <v>709</v>
      </c>
      <c r="D615" s="200" t="s">
        <v>153</v>
      </c>
      <c r="E615" s="201" t="s">
        <v>710</v>
      </c>
      <c r="F615" s="202" t="s">
        <v>711</v>
      </c>
      <c r="G615" s="203" t="s">
        <v>365</v>
      </c>
      <c r="H615" s="204">
        <v>60</v>
      </c>
      <c r="I615" s="205"/>
      <c r="J615" s="206">
        <f t="shared" si="10"/>
        <v>0</v>
      </c>
      <c r="K615" s="202" t="s">
        <v>1</v>
      </c>
      <c r="L615" s="40"/>
      <c r="M615" s="207" t="s">
        <v>1</v>
      </c>
      <c r="N615" s="208" t="s">
        <v>45</v>
      </c>
      <c r="O615" s="72"/>
      <c r="P615" s="209">
        <f t="shared" si="11"/>
        <v>0</v>
      </c>
      <c r="Q615" s="209">
        <v>6.9999999999999999E-4</v>
      </c>
      <c r="R615" s="209">
        <f t="shared" si="12"/>
        <v>4.2000000000000003E-2</v>
      </c>
      <c r="S615" s="209">
        <v>0</v>
      </c>
      <c r="T615" s="210">
        <f t="shared" si="13"/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11" t="s">
        <v>264</v>
      </c>
      <c r="AT615" s="211" t="s">
        <v>153</v>
      </c>
      <c r="AU615" s="211" t="s">
        <v>89</v>
      </c>
      <c r="AY615" s="18" t="s">
        <v>151</v>
      </c>
      <c r="BE615" s="212">
        <f t="shared" si="14"/>
        <v>0</v>
      </c>
      <c r="BF615" s="212">
        <f t="shared" si="15"/>
        <v>0</v>
      </c>
      <c r="BG615" s="212">
        <f t="shared" si="16"/>
        <v>0</v>
      </c>
      <c r="BH615" s="212">
        <f t="shared" si="17"/>
        <v>0</v>
      </c>
      <c r="BI615" s="212">
        <f t="shared" si="18"/>
        <v>0</v>
      </c>
      <c r="BJ615" s="18" t="s">
        <v>85</v>
      </c>
      <c r="BK615" s="212">
        <f t="shared" si="19"/>
        <v>0</v>
      </c>
      <c r="BL615" s="18" t="s">
        <v>264</v>
      </c>
      <c r="BM615" s="211" t="s">
        <v>712</v>
      </c>
    </row>
    <row r="616" spans="1:65" s="2" customFormat="1" ht="24" customHeight="1">
      <c r="A616" s="35"/>
      <c r="B616" s="36"/>
      <c r="C616" s="200" t="s">
        <v>713</v>
      </c>
      <c r="D616" s="200" t="s">
        <v>153</v>
      </c>
      <c r="E616" s="201" t="s">
        <v>714</v>
      </c>
      <c r="F616" s="202" t="s">
        <v>715</v>
      </c>
      <c r="G616" s="203" t="s">
        <v>365</v>
      </c>
      <c r="H616" s="204">
        <v>55</v>
      </c>
      <c r="I616" s="205"/>
      <c r="J616" s="206">
        <f t="shared" si="10"/>
        <v>0</v>
      </c>
      <c r="K616" s="202" t="s">
        <v>1</v>
      </c>
      <c r="L616" s="40"/>
      <c r="M616" s="207" t="s">
        <v>1</v>
      </c>
      <c r="N616" s="208" t="s">
        <v>45</v>
      </c>
      <c r="O616" s="72"/>
      <c r="P616" s="209">
        <f t="shared" si="11"/>
        <v>0</v>
      </c>
      <c r="Q616" s="209">
        <v>7.7999999999999999E-4</v>
      </c>
      <c r="R616" s="209">
        <f t="shared" si="12"/>
        <v>4.2900000000000001E-2</v>
      </c>
      <c r="S616" s="209">
        <v>0</v>
      </c>
      <c r="T616" s="210">
        <f t="shared" si="13"/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211" t="s">
        <v>264</v>
      </c>
      <c r="AT616" s="211" t="s">
        <v>153</v>
      </c>
      <c r="AU616" s="211" t="s">
        <v>89</v>
      </c>
      <c r="AY616" s="18" t="s">
        <v>151</v>
      </c>
      <c r="BE616" s="212">
        <f t="shared" si="14"/>
        <v>0</v>
      </c>
      <c r="BF616" s="212">
        <f t="shared" si="15"/>
        <v>0</v>
      </c>
      <c r="BG616" s="212">
        <f t="shared" si="16"/>
        <v>0</v>
      </c>
      <c r="BH616" s="212">
        <f t="shared" si="17"/>
        <v>0</v>
      </c>
      <c r="BI616" s="212">
        <f t="shared" si="18"/>
        <v>0</v>
      </c>
      <c r="BJ616" s="18" t="s">
        <v>85</v>
      </c>
      <c r="BK616" s="212">
        <f t="shared" si="19"/>
        <v>0</v>
      </c>
      <c r="BL616" s="18" t="s">
        <v>264</v>
      </c>
      <c r="BM616" s="211" t="s">
        <v>716</v>
      </c>
    </row>
    <row r="617" spans="1:65" s="2" customFormat="1" ht="24" customHeight="1">
      <c r="A617" s="35"/>
      <c r="B617" s="36"/>
      <c r="C617" s="200" t="s">
        <v>717</v>
      </c>
      <c r="D617" s="200" t="s">
        <v>153</v>
      </c>
      <c r="E617" s="201" t="s">
        <v>718</v>
      </c>
      <c r="F617" s="202" t="s">
        <v>719</v>
      </c>
      <c r="G617" s="203" t="s">
        <v>365</v>
      </c>
      <c r="H617" s="204">
        <v>45</v>
      </c>
      <c r="I617" s="205"/>
      <c r="J617" s="206">
        <f t="shared" si="10"/>
        <v>0</v>
      </c>
      <c r="K617" s="202" t="s">
        <v>1</v>
      </c>
      <c r="L617" s="40"/>
      <c r="M617" s="207" t="s">
        <v>1</v>
      </c>
      <c r="N617" s="208" t="s">
        <v>45</v>
      </c>
      <c r="O617" s="72"/>
      <c r="P617" s="209">
        <f t="shared" si="11"/>
        <v>0</v>
      </c>
      <c r="Q617" s="209">
        <v>9.6000000000000002E-4</v>
      </c>
      <c r="R617" s="209">
        <f t="shared" si="12"/>
        <v>4.3200000000000002E-2</v>
      </c>
      <c r="S617" s="209">
        <v>0</v>
      </c>
      <c r="T617" s="210">
        <f t="shared" si="13"/>
        <v>0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211" t="s">
        <v>264</v>
      </c>
      <c r="AT617" s="211" t="s">
        <v>153</v>
      </c>
      <c r="AU617" s="211" t="s">
        <v>89</v>
      </c>
      <c r="AY617" s="18" t="s">
        <v>151</v>
      </c>
      <c r="BE617" s="212">
        <f t="shared" si="14"/>
        <v>0</v>
      </c>
      <c r="BF617" s="212">
        <f t="shared" si="15"/>
        <v>0</v>
      </c>
      <c r="BG617" s="212">
        <f t="shared" si="16"/>
        <v>0</v>
      </c>
      <c r="BH617" s="212">
        <f t="shared" si="17"/>
        <v>0</v>
      </c>
      <c r="BI617" s="212">
        <f t="shared" si="18"/>
        <v>0</v>
      </c>
      <c r="BJ617" s="18" t="s">
        <v>85</v>
      </c>
      <c r="BK617" s="212">
        <f t="shared" si="19"/>
        <v>0</v>
      </c>
      <c r="BL617" s="18" t="s">
        <v>264</v>
      </c>
      <c r="BM617" s="211" t="s">
        <v>720</v>
      </c>
    </row>
    <row r="618" spans="1:65" s="2" customFormat="1" ht="24" customHeight="1">
      <c r="A618" s="35"/>
      <c r="B618" s="36"/>
      <c r="C618" s="200" t="s">
        <v>721</v>
      </c>
      <c r="D618" s="200" t="s">
        <v>153</v>
      </c>
      <c r="E618" s="201" t="s">
        <v>722</v>
      </c>
      <c r="F618" s="202" t="s">
        <v>723</v>
      </c>
      <c r="G618" s="203" t="s">
        <v>365</v>
      </c>
      <c r="H618" s="204">
        <v>31</v>
      </c>
      <c r="I618" s="205"/>
      <c r="J618" s="206">
        <f t="shared" si="10"/>
        <v>0</v>
      </c>
      <c r="K618" s="202" t="s">
        <v>1</v>
      </c>
      <c r="L618" s="40"/>
      <c r="M618" s="207" t="s">
        <v>1</v>
      </c>
      <c r="N618" s="208" t="s">
        <v>45</v>
      </c>
      <c r="O618" s="72"/>
      <c r="P618" s="209">
        <f t="shared" si="11"/>
        <v>0</v>
      </c>
      <c r="Q618" s="209">
        <v>1.25E-3</v>
      </c>
      <c r="R618" s="209">
        <f t="shared" si="12"/>
        <v>3.875E-2</v>
      </c>
      <c r="S618" s="209">
        <v>0</v>
      </c>
      <c r="T618" s="210">
        <f t="shared" si="13"/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211" t="s">
        <v>264</v>
      </c>
      <c r="AT618" s="211" t="s">
        <v>153</v>
      </c>
      <c r="AU618" s="211" t="s">
        <v>89</v>
      </c>
      <c r="AY618" s="18" t="s">
        <v>151</v>
      </c>
      <c r="BE618" s="212">
        <f t="shared" si="14"/>
        <v>0</v>
      </c>
      <c r="BF618" s="212">
        <f t="shared" si="15"/>
        <v>0</v>
      </c>
      <c r="BG618" s="212">
        <f t="shared" si="16"/>
        <v>0</v>
      </c>
      <c r="BH618" s="212">
        <f t="shared" si="17"/>
        <v>0</v>
      </c>
      <c r="BI618" s="212">
        <f t="shared" si="18"/>
        <v>0</v>
      </c>
      <c r="BJ618" s="18" t="s">
        <v>85</v>
      </c>
      <c r="BK618" s="212">
        <f t="shared" si="19"/>
        <v>0</v>
      </c>
      <c r="BL618" s="18" t="s">
        <v>264</v>
      </c>
      <c r="BM618" s="211" t="s">
        <v>724</v>
      </c>
    </row>
    <row r="619" spans="1:65" s="2" customFormat="1" ht="36" customHeight="1">
      <c r="A619" s="35"/>
      <c r="B619" s="36"/>
      <c r="C619" s="200" t="s">
        <v>725</v>
      </c>
      <c r="D619" s="200" t="s">
        <v>153</v>
      </c>
      <c r="E619" s="201" t="s">
        <v>726</v>
      </c>
      <c r="F619" s="202" t="s">
        <v>727</v>
      </c>
      <c r="G619" s="203" t="s">
        <v>365</v>
      </c>
      <c r="H619" s="204">
        <v>115</v>
      </c>
      <c r="I619" s="205"/>
      <c r="J619" s="206">
        <f t="shared" si="10"/>
        <v>0</v>
      </c>
      <c r="K619" s="202" t="s">
        <v>1</v>
      </c>
      <c r="L619" s="40"/>
      <c r="M619" s="207" t="s">
        <v>1</v>
      </c>
      <c r="N619" s="208" t="s">
        <v>45</v>
      </c>
      <c r="O619" s="72"/>
      <c r="P619" s="209">
        <f t="shared" si="11"/>
        <v>0</v>
      </c>
      <c r="Q619" s="209">
        <v>1.2E-4</v>
      </c>
      <c r="R619" s="209">
        <f t="shared" si="12"/>
        <v>1.38E-2</v>
      </c>
      <c r="S619" s="209">
        <v>0</v>
      </c>
      <c r="T619" s="210">
        <f t="shared" si="13"/>
        <v>0</v>
      </c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R619" s="211" t="s">
        <v>264</v>
      </c>
      <c r="AT619" s="211" t="s">
        <v>153</v>
      </c>
      <c r="AU619" s="211" t="s">
        <v>89</v>
      </c>
      <c r="AY619" s="18" t="s">
        <v>151</v>
      </c>
      <c r="BE619" s="212">
        <f t="shared" si="14"/>
        <v>0</v>
      </c>
      <c r="BF619" s="212">
        <f t="shared" si="15"/>
        <v>0</v>
      </c>
      <c r="BG619" s="212">
        <f t="shared" si="16"/>
        <v>0</v>
      </c>
      <c r="BH619" s="212">
        <f t="shared" si="17"/>
        <v>0</v>
      </c>
      <c r="BI619" s="212">
        <f t="shared" si="18"/>
        <v>0</v>
      </c>
      <c r="BJ619" s="18" t="s">
        <v>85</v>
      </c>
      <c r="BK619" s="212">
        <f t="shared" si="19"/>
        <v>0</v>
      </c>
      <c r="BL619" s="18" t="s">
        <v>264</v>
      </c>
      <c r="BM619" s="211" t="s">
        <v>728</v>
      </c>
    </row>
    <row r="620" spans="1:65" s="2" customFormat="1" ht="36" customHeight="1">
      <c r="A620" s="35"/>
      <c r="B620" s="36"/>
      <c r="C620" s="200" t="s">
        <v>729</v>
      </c>
      <c r="D620" s="200" t="s">
        <v>153</v>
      </c>
      <c r="E620" s="201" t="s">
        <v>730</v>
      </c>
      <c r="F620" s="202" t="s">
        <v>731</v>
      </c>
      <c r="G620" s="203" t="s">
        <v>365</v>
      </c>
      <c r="H620" s="204">
        <v>76</v>
      </c>
      <c r="I620" s="205"/>
      <c r="J620" s="206">
        <f t="shared" si="10"/>
        <v>0</v>
      </c>
      <c r="K620" s="202" t="s">
        <v>1</v>
      </c>
      <c r="L620" s="40"/>
      <c r="M620" s="207" t="s">
        <v>1</v>
      </c>
      <c r="N620" s="208" t="s">
        <v>45</v>
      </c>
      <c r="O620" s="72"/>
      <c r="P620" s="209">
        <f t="shared" si="11"/>
        <v>0</v>
      </c>
      <c r="Q620" s="209">
        <v>1.6000000000000001E-4</v>
      </c>
      <c r="R620" s="209">
        <f t="shared" si="12"/>
        <v>1.2160000000000001E-2</v>
      </c>
      <c r="S620" s="209">
        <v>0</v>
      </c>
      <c r="T620" s="210">
        <f t="shared" si="13"/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211" t="s">
        <v>264</v>
      </c>
      <c r="AT620" s="211" t="s">
        <v>153</v>
      </c>
      <c r="AU620" s="211" t="s">
        <v>89</v>
      </c>
      <c r="AY620" s="18" t="s">
        <v>151</v>
      </c>
      <c r="BE620" s="212">
        <f t="shared" si="14"/>
        <v>0</v>
      </c>
      <c r="BF620" s="212">
        <f t="shared" si="15"/>
        <v>0</v>
      </c>
      <c r="BG620" s="212">
        <f t="shared" si="16"/>
        <v>0</v>
      </c>
      <c r="BH620" s="212">
        <f t="shared" si="17"/>
        <v>0</v>
      </c>
      <c r="BI620" s="212">
        <f t="shared" si="18"/>
        <v>0</v>
      </c>
      <c r="BJ620" s="18" t="s">
        <v>85</v>
      </c>
      <c r="BK620" s="212">
        <f t="shared" si="19"/>
        <v>0</v>
      </c>
      <c r="BL620" s="18" t="s">
        <v>264</v>
      </c>
      <c r="BM620" s="211" t="s">
        <v>732</v>
      </c>
    </row>
    <row r="621" spans="1:65" s="2" customFormat="1" ht="16.5" customHeight="1">
      <c r="A621" s="35"/>
      <c r="B621" s="36"/>
      <c r="C621" s="200" t="s">
        <v>733</v>
      </c>
      <c r="D621" s="200" t="s">
        <v>153</v>
      </c>
      <c r="E621" s="201" t="s">
        <v>734</v>
      </c>
      <c r="F621" s="202" t="s">
        <v>735</v>
      </c>
      <c r="G621" s="203" t="s">
        <v>226</v>
      </c>
      <c r="H621" s="204">
        <v>52</v>
      </c>
      <c r="I621" s="205"/>
      <c r="J621" s="206">
        <f t="shared" si="10"/>
        <v>0</v>
      </c>
      <c r="K621" s="202" t="s">
        <v>1</v>
      </c>
      <c r="L621" s="40"/>
      <c r="M621" s="207" t="s">
        <v>1</v>
      </c>
      <c r="N621" s="208" t="s">
        <v>45</v>
      </c>
      <c r="O621" s="72"/>
      <c r="P621" s="209">
        <f t="shared" si="11"/>
        <v>0</v>
      </c>
      <c r="Q621" s="209">
        <v>0</v>
      </c>
      <c r="R621" s="209">
        <f t="shared" si="12"/>
        <v>0</v>
      </c>
      <c r="S621" s="209">
        <v>0</v>
      </c>
      <c r="T621" s="210">
        <f t="shared" si="13"/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211" t="s">
        <v>264</v>
      </c>
      <c r="AT621" s="211" t="s">
        <v>153</v>
      </c>
      <c r="AU621" s="211" t="s">
        <v>89</v>
      </c>
      <c r="AY621" s="18" t="s">
        <v>151</v>
      </c>
      <c r="BE621" s="212">
        <f t="shared" si="14"/>
        <v>0</v>
      </c>
      <c r="BF621" s="212">
        <f t="shared" si="15"/>
        <v>0</v>
      </c>
      <c r="BG621" s="212">
        <f t="shared" si="16"/>
        <v>0</v>
      </c>
      <c r="BH621" s="212">
        <f t="shared" si="17"/>
        <v>0</v>
      </c>
      <c r="BI621" s="212">
        <f t="shared" si="18"/>
        <v>0</v>
      </c>
      <c r="BJ621" s="18" t="s">
        <v>85</v>
      </c>
      <c r="BK621" s="212">
        <f t="shared" si="19"/>
        <v>0</v>
      </c>
      <c r="BL621" s="18" t="s">
        <v>264</v>
      </c>
      <c r="BM621" s="211" t="s">
        <v>736</v>
      </c>
    </row>
    <row r="622" spans="1:65" s="2" customFormat="1" ht="16.5" customHeight="1">
      <c r="A622" s="35"/>
      <c r="B622" s="36"/>
      <c r="C622" s="200" t="s">
        <v>737</v>
      </c>
      <c r="D622" s="200" t="s">
        <v>153</v>
      </c>
      <c r="E622" s="201" t="s">
        <v>738</v>
      </c>
      <c r="F622" s="202" t="s">
        <v>739</v>
      </c>
      <c r="G622" s="203" t="s">
        <v>226</v>
      </c>
      <c r="H622" s="204">
        <v>12</v>
      </c>
      <c r="I622" s="205"/>
      <c r="J622" s="206">
        <f t="shared" si="10"/>
        <v>0</v>
      </c>
      <c r="K622" s="202" t="s">
        <v>1</v>
      </c>
      <c r="L622" s="40"/>
      <c r="M622" s="207" t="s">
        <v>1</v>
      </c>
      <c r="N622" s="208" t="s">
        <v>45</v>
      </c>
      <c r="O622" s="72"/>
      <c r="P622" s="209">
        <f t="shared" si="11"/>
        <v>0</v>
      </c>
      <c r="Q622" s="209">
        <v>1.2999999999999999E-4</v>
      </c>
      <c r="R622" s="209">
        <f t="shared" si="12"/>
        <v>1.5599999999999998E-3</v>
      </c>
      <c r="S622" s="209">
        <v>0</v>
      </c>
      <c r="T622" s="210">
        <f t="shared" si="13"/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11" t="s">
        <v>264</v>
      </c>
      <c r="AT622" s="211" t="s">
        <v>153</v>
      </c>
      <c r="AU622" s="211" t="s">
        <v>89</v>
      </c>
      <c r="AY622" s="18" t="s">
        <v>151</v>
      </c>
      <c r="BE622" s="212">
        <f t="shared" si="14"/>
        <v>0</v>
      </c>
      <c r="BF622" s="212">
        <f t="shared" si="15"/>
        <v>0</v>
      </c>
      <c r="BG622" s="212">
        <f t="shared" si="16"/>
        <v>0</v>
      </c>
      <c r="BH622" s="212">
        <f t="shared" si="17"/>
        <v>0</v>
      </c>
      <c r="BI622" s="212">
        <f t="shared" si="18"/>
        <v>0</v>
      </c>
      <c r="BJ622" s="18" t="s">
        <v>85</v>
      </c>
      <c r="BK622" s="212">
        <f t="shared" si="19"/>
        <v>0</v>
      </c>
      <c r="BL622" s="18" t="s">
        <v>264</v>
      </c>
      <c r="BM622" s="211" t="s">
        <v>740</v>
      </c>
    </row>
    <row r="623" spans="1:65" s="2" customFormat="1" ht="16.5" customHeight="1">
      <c r="A623" s="35"/>
      <c r="B623" s="36"/>
      <c r="C623" s="200" t="s">
        <v>741</v>
      </c>
      <c r="D623" s="200" t="s">
        <v>153</v>
      </c>
      <c r="E623" s="201" t="s">
        <v>742</v>
      </c>
      <c r="F623" s="202" t="s">
        <v>743</v>
      </c>
      <c r="G623" s="203" t="s">
        <v>744</v>
      </c>
      <c r="H623" s="204">
        <v>20</v>
      </c>
      <c r="I623" s="205"/>
      <c r="J623" s="206">
        <f t="shared" si="10"/>
        <v>0</v>
      </c>
      <c r="K623" s="202" t="s">
        <v>1</v>
      </c>
      <c r="L623" s="40"/>
      <c r="M623" s="207" t="s">
        <v>1</v>
      </c>
      <c r="N623" s="208" t="s">
        <v>45</v>
      </c>
      <c r="O623" s="72"/>
      <c r="P623" s="209">
        <f t="shared" si="11"/>
        <v>0</v>
      </c>
      <c r="Q623" s="209">
        <v>2.5000000000000001E-4</v>
      </c>
      <c r="R623" s="209">
        <f t="shared" si="12"/>
        <v>5.0000000000000001E-3</v>
      </c>
      <c r="S623" s="209">
        <v>0</v>
      </c>
      <c r="T623" s="210">
        <f t="shared" si="13"/>
        <v>0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211" t="s">
        <v>264</v>
      </c>
      <c r="AT623" s="211" t="s">
        <v>153</v>
      </c>
      <c r="AU623" s="211" t="s">
        <v>89</v>
      </c>
      <c r="AY623" s="18" t="s">
        <v>151</v>
      </c>
      <c r="BE623" s="212">
        <f t="shared" si="14"/>
        <v>0</v>
      </c>
      <c r="BF623" s="212">
        <f t="shared" si="15"/>
        <v>0</v>
      </c>
      <c r="BG623" s="212">
        <f t="shared" si="16"/>
        <v>0</v>
      </c>
      <c r="BH623" s="212">
        <f t="shared" si="17"/>
        <v>0</v>
      </c>
      <c r="BI623" s="212">
        <f t="shared" si="18"/>
        <v>0</v>
      </c>
      <c r="BJ623" s="18" t="s">
        <v>85</v>
      </c>
      <c r="BK623" s="212">
        <f t="shared" si="19"/>
        <v>0</v>
      </c>
      <c r="BL623" s="18" t="s">
        <v>264</v>
      </c>
      <c r="BM623" s="211" t="s">
        <v>745</v>
      </c>
    </row>
    <row r="624" spans="1:65" s="2" customFormat="1" ht="16.5" customHeight="1">
      <c r="A624" s="35"/>
      <c r="B624" s="36"/>
      <c r="C624" s="200" t="s">
        <v>746</v>
      </c>
      <c r="D624" s="200" t="s">
        <v>153</v>
      </c>
      <c r="E624" s="201" t="s">
        <v>747</v>
      </c>
      <c r="F624" s="202" t="s">
        <v>748</v>
      </c>
      <c r="G624" s="203" t="s">
        <v>226</v>
      </c>
      <c r="H624" s="204">
        <v>1</v>
      </c>
      <c r="I624" s="205"/>
      <c r="J624" s="206">
        <f t="shared" si="10"/>
        <v>0</v>
      </c>
      <c r="K624" s="202" t="s">
        <v>1</v>
      </c>
      <c r="L624" s="40"/>
      <c r="M624" s="207" t="s">
        <v>1</v>
      </c>
      <c r="N624" s="208" t="s">
        <v>45</v>
      </c>
      <c r="O624" s="72"/>
      <c r="P624" s="209">
        <f t="shared" si="11"/>
        <v>0</v>
      </c>
      <c r="Q624" s="209">
        <v>2.0000000000000002E-5</v>
      </c>
      <c r="R624" s="209">
        <f t="shared" si="12"/>
        <v>2.0000000000000002E-5</v>
      </c>
      <c r="S624" s="209">
        <v>0</v>
      </c>
      <c r="T624" s="210">
        <f t="shared" si="13"/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11" t="s">
        <v>264</v>
      </c>
      <c r="AT624" s="211" t="s">
        <v>153</v>
      </c>
      <c r="AU624" s="211" t="s">
        <v>89</v>
      </c>
      <c r="AY624" s="18" t="s">
        <v>151</v>
      </c>
      <c r="BE624" s="212">
        <f t="shared" si="14"/>
        <v>0</v>
      </c>
      <c r="BF624" s="212">
        <f t="shared" si="15"/>
        <v>0</v>
      </c>
      <c r="BG624" s="212">
        <f t="shared" si="16"/>
        <v>0</v>
      </c>
      <c r="BH624" s="212">
        <f t="shared" si="17"/>
        <v>0</v>
      </c>
      <c r="BI624" s="212">
        <f t="shared" si="18"/>
        <v>0</v>
      </c>
      <c r="BJ624" s="18" t="s">
        <v>85</v>
      </c>
      <c r="BK624" s="212">
        <f t="shared" si="19"/>
        <v>0</v>
      </c>
      <c r="BL624" s="18" t="s">
        <v>264</v>
      </c>
      <c r="BM624" s="211" t="s">
        <v>749</v>
      </c>
    </row>
    <row r="625" spans="1:65" s="2" customFormat="1" ht="16.5" customHeight="1">
      <c r="A625" s="35"/>
      <c r="B625" s="36"/>
      <c r="C625" s="249" t="s">
        <v>750</v>
      </c>
      <c r="D625" s="249" t="s">
        <v>216</v>
      </c>
      <c r="E625" s="250" t="s">
        <v>751</v>
      </c>
      <c r="F625" s="251" t="s">
        <v>752</v>
      </c>
      <c r="G625" s="252" t="s">
        <v>226</v>
      </c>
      <c r="H625" s="253">
        <v>1</v>
      </c>
      <c r="I625" s="254"/>
      <c r="J625" s="255">
        <f t="shared" si="10"/>
        <v>0</v>
      </c>
      <c r="K625" s="251" t="s">
        <v>1</v>
      </c>
      <c r="L625" s="256"/>
      <c r="M625" s="257" t="s">
        <v>1</v>
      </c>
      <c r="N625" s="258" t="s">
        <v>45</v>
      </c>
      <c r="O625" s="72"/>
      <c r="P625" s="209">
        <f t="shared" si="11"/>
        <v>0</v>
      </c>
      <c r="Q625" s="209">
        <v>8.0000000000000004E-4</v>
      </c>
      <c r="R625" s="209">
        <f t="shared" si="12"/>
        <v>8.0000000000000004E-4</v>
      </c>
      <c r="S625" s="209">
        <v>0</v>
      </c>
      <c r="T625" s="210">
        <f t="shared" si="13"/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211" t="s">
        <v>367</v>
      </c>
      <c r="AT625" s="211" t="s">
        <v>216</v>
      </c>
      <c r="AU625" s="211" t="s">
        <v>89</v>
      </c>
      <c r="AY625" s="18" t="s">
        <v>151</v>
      </c>
      <c r="BE625" s="212">
        <f t="shared" si="14"/>
        <v>0</v>
      </c>
      <c r="BF625" s="212">
        <f t="shared" si="15"/>
        <v>0</v>
      </c>
      <c r="BG625" s="212">
        <f t="shared" si="16"/>
        <v>0</v>
      </c>
      <c r="BH625" s="212">
        <f t="shared" si="17"/>
        <v>0</v>
      </c>
      <c r="BI625" s="212">
        <f t="shared" si="18"/>
        <v>0</v>
      </c>
      <c r="BJ625" s="18" t="s">
        <v>85</v>
      </c>
      <c r="BK625" s="212">
        <f t="shared" si="19"/>
        <v>0</v>
      </c>
      <c r="BL625" s="18" t="s">
        <v>264</v>
      </c>
      <c r="BM625" s="211" t="s">
        <v>753</v>
      </c>
    </row>
    <row r="626" spans="1:65" s="2" customFormat="1" ht="24" customHeight="1">
      <c r="A626" s="35"/>
      <c r="B626" s="36"/>
      <c r="C626" s="200" t="s">
        <v>754</v>
      </c>
      <c r="D626" s="200" t="s">
        <v>153</v>
      </c>
      <c r="E626" s="201" t="s">
        <v>755</v>
      </c>
      <c r="F626" s="202" t="s">
        <v>756</v>
      </c>
      <c r="G626" s="203" t="s">
        <v>365</v>
      </c>
      <c r="H626" s="204">
        <v>191</v>
      </c>
      <c r="I626" s="205"/>
      <c r="J626" s="206">
        <f t="shared" si="10"/>
        <v>0</v>
      </c>
      <c r="K626" s="202" t="s">
        <v>1</v>
      </c>
      <c r="L626" s="40"/>
      <c r="M626" s="207" t="s">
        <v>1</v>
      </c>
      <c r="N626" s="208" t="s">
        <v>45</v>
      </c>
      <c r="O626" s="72"/>
      <c r="P626" s="209">
        <f t="shared" si="11"/>
        <v>0</v>
      </c>
      <c r="Q626" s="209">
        <v>1.9000000000000001E-4</v>
      </c>
      <c r="R626" s="209">
        <f t="shared" si="12"/>
        <v>3.6290000000000003E-2</v>
      </c>
      <c r="S626" s="209">
        <v>0</v>
      </c>
      <c r="T626" s="210">
        <f t="shared" si="13"/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211" t="s">
        <v>264</v>
      </c>
      <c r="AT626" s="211" t="s">
        <v>153</v>
      </c>
      <c r="AU626" s="211" t="s">
        <v>89</v>
      </c>
      <c r="AY626" s="18" t="s">
        <v>151</v>
      </c>
      <c r="BE626" s="212">
        <f t="shared" si="14"/>
        <v>0</v>
      </c>
      <c r="BF626" s="212">
        <f t="shared" si="15"/>
        <v>0</v>
      </c>
      <c r="BG626" s="212">
        <f t="shared" si="16"/>
        <v>0</v>
      </c>
      <c r="BH626" s="212">
        <f t="shared" si="17"/>
        <v>0</v>
      </c>
      <c r="BI626" s="212">
        <f t="shared" si="18"/>
        <v>0</v>
      </c>
      <c r="BJ626" s="18" t="s">
        <v>85</v>
      </c>
      <c r="BK626" s="212">
        <f t="shared" si="19"/>
        <v>0</v>
      </c>
      <c r="BL626" s="18" t="s">
        <v>264</v>
      </c>
      <c r="BM626" s="211" t="s">
        <v>757</v>
      </c>
    </row>
    <row r="627" spans="1:65" s="2" customFormat="1" ht="16.5" customHeight="1">
      <c r="A627" s="35"/>
      <c r="B627" s="36"/>
      <c r="C627" s="200" t="s">
        <v>758</v>
      </c>
      <c r="D627" s="200" t="s">
        <v>153</v>
      </c>
      <c r="E627" s="201" t="s">
        <v>759</v>
      </c>
      <c r="F627" s="202" t="s">
        <v>760</v>
      </c>
      <c r="G627" s="203" t="s">
        <v>365</v>
      </c>
      <c r="H627" s="204">
        <v>191</v>
      </c>
      <c r="I627" s="205"/>
      <c r="J627" s="206">
        <f t="shared" si="10"/>
        <v>0</v>
      </c>
      <c r="K627" s="202" t="s">
        <v>1</v>
      </c>
      <c r="L627" s="40"/>
      <c r="M627" s="207" t="s">
        <v>1</v>
      </c>
      <c r="N627" s="208" t="s">
        <v>45</v>
      </c>
      <c r="O627" s="72"/>
      <c r="P627" s="209">
        <f t="shared" si="11"/>
        <v>0</v>
      </c>
      <c r="Q627" s="209">
        <v>1.0000000000000001E-5</v>
      </c>
      <c r="R627" s="209">
        <f t="shared" si="12"/>
        <v>1.9100000000000002E-3</v>
      </c>
      <c r="S627" s="209">
        <v>0</v>
      </c>
      <c r="T627" s="210">
        <f t="shared" si="13"/>
        <v>0</v>
      </c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R627" s="211" t="s">
        <v>264</v>
      </c>
      <c r="AT627" s="211" t="s">
        <v>153</v>
      </c>
      <c r="AU627" s="211" t="s">
        <v>89</v>
      </c>
      <c r="AY627" s="18" t="s">
        <v>151</v>
      </c>
      <c r="BE627" s="212">
        <f t="shared" si="14"/>
        <v>0</v>
      </c>
      <c r="BF627" s="212">
        <f t="shared" si="15"/>
        <v>0</v>
      </c>
      <c r="BG627" s="212">
        <f t="shared" si="16"/>
        <v>0</v>
      </c>
      <c r="BH627" s="212">
        <f t="shared" si="17"/>
        <v>0</v>
      </c>
      <c r="BI627" s="212">
        <f t="shared" si="18"/>
        <v>0</v>
      </c>
      <c r="BJ627" s="18" t="s">
        <v>85</v>
      </c>
      <c r="BK627" s="212">
        <f t="shared" si="19"/>
        <v>0</v>
      </c>
      <c r="BL627" s="18" t="s">
        <v>264</v>
      </c>
      <c r="BM627" s="211" t="s">
        <v>761</v>
      </c>
    </row>
    <row r="628" spans="1:65" s="2" customFormat="1" ht="24" customHeight="1">
      <c r="A628" s="35"/>
      <c r="B628" s="36"/>
      <c r="C628" s="200" t="s">
        <v>762</v>
      </c>
      <c r="D628" s="200" t="s">
        <v>153</v>
      </c>
      <c r="E628" s="201" t="s">
        <v>763</v>
      </c>
      <c r="F628" s="202" t="s">
        <v>764</v>
      </c>
      <c r="G628" s="203" t="s">
        <v>219</v>
      </c>
      <c r="H628" s="204">
        <v>0.23799999999999999</v>
      </c>
      <c r="I628" s="205"/>
      <c r="J628" s="206">
        <f t="shared" si="10"/>
        <v>0</v>
      </c>
      <c r="K628" s="202" t="s">
        <v>1</v>
      </c>
      <c r="L628" s="40"/>
      <c r="M628" s="207" t="s">
        <v>1</v>
      </c>
      <c r="N628" s="208" t="s">
        <v>45</v>
      </c>
      <c r="O628" s="72"/>
      <c r="P628" s="209">
        <f t="shared" si="11"/>
        <v>0</v>
      </c>
      <c r="Q628" s="209">
        <v>0</v>
      </c>
      <c r="R628" s="209">
        <f t="shared" si="12"/>
        <v>0</v>
      </c>
      <c r="S628" s="209">
        <v>0</v>
      </c>
      <c r="T628" s="210">
        <f t="shared" si="13"/>
        <v>0</v>
      </c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R628" s="211" t="s">
        <v>264</v>
      </c>
      <c r="AT628" s="211" t="s">
        <v>153</v>
      </c>
      <c r="AU628" s="211" t="s">
        <v>89</v>
      </c>
      <c r="AY628" s="18" t="s">
        <v>151</v>
      </c>
      <c r="BE628" s="212">
        <f t="shared" si="14"/>
        <v>0</v>
      </c>
      <c r="BF628" s="212">
        <f t="shared" si="15"/>
        <v>0</v>
      </c>
      <c r="BG628" s="212">
        <f t="shared" si="16"/>
        <v>0</v>
      </c>
      <c r="BH628" s="212">
        <f t="shared" si="17"/>
        <v>0</v>
      </c>
      <c r="BI628" s="212">
        <f t="shared" si="18"/>
        <v>0</v>
      </c>
      <c r="BJ628" s="18" t="s">
        <v>85</v>
      </c>
      <c r="BK628" s="212">
        <f t="shared" si="19"/>
        <v>0</v>
      </c>
      <c r="BL628" s="18" t="s">
        <v>264</v>
      </c>
      <c r="BM628" s="211" t="s">
        <v>765</v>
      </c>
    </row>
    <row r="629" spans="1:65" s="2" customFormat="1" ht="24" customHeight="1">
      <c r="A629" s="35"/>
      <c r="B629" s="36"/>
      <c r="C629" s="200" t="s">
        <v>766</v>
      </c>
      <c r="D629" s="200" t="s">
        <v>153</v>
      </c>
      <c r="E629" s="201" t="s">
        <v>767</v>
      </c>
      <c r="F629" s="202" t="s">
        <v>768</v>
      </c>
      <c r="G629" s="203" t="s">
        <v>611</v>
      </c>
      <c r="H629" s="270"/>
      <c r="I629" s="205"/>
      <c r="J629" s="206">
        <f t="shared" si="10"/>
        <v>0</v>
      </c>
      <c r="K629" s="202" t="s">
        <v>1</v>
      </c>
      <c r="L629" s="40"/>
      <c r="M629" s="207" t="s">
        <v>1</v>
      </c>
      <c r="N629" s="208" t="s">
        <v>45</v>
      </c>
      <c r="O629" s="72"/>
      <c r="P629" s="209">
        <f t="shared" si="11"/>
        <v>0</v>
      </c>
      <c r="Q629" s="209">
        <v>0</v>
      </c>
      <c r="R629" s="209">
        <f t="shared" si="12"/>
        <v>0</v>
      </c>
      <c r="S629" s="209">
        <v>0</v>
      </c>
      <c r="T629" s="210">
        <f t="shared" si="13"/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211" t="s">
        <v>264</v>
      </c>
      <c r="AT629" s="211" t="s">
        <v>153</v>
      </c>
      <c r="AU629" s="211" t="s">
        <v>89</v>
      </c>
      <c r="AY629" s="18" t="s">
        <v>151</v>
      </c>
      <c r="BE629" s="212">
        <f t="shared" si="14"/>
        <v>0</v>
      </c>
      <c r="BF629" s="212">
        <f t="shared" si="15"/>
        <v>0</v>
      </c>
      <c r="BG629" s="212">
        <f t="shared" si="16"/>
        <v>0</v>
      </c>
      <c r="BH629" s="212">
        <f t="shared" si="17"/>
        <v>0</v>
      </c>
      <c r="BI629" s="212">
        <f t="shared" si="18"/>
        <v>0</v>
      </c>
      <c r="BJ629" s="18" t="s">
        <v>85</v>
      </c>
      <c r="BK629" s="212">
        <f t="shared" si="19"/>
        <v>0</v>
      </c>
      <c r="BL629" s="18" t="s">
        <v>264</v>
      </c>
      <c r="BM629" s="211" t="s">
        <v>769</v>
      </c>
    </row>
    <row r="630" spans="1:65" s="12" customFormat="1" ht="22.8" customHeight="1">
      <c r="B630" s="184"/>
      <c r="C630" s="185"/>
      <c r="D630" s="186" t="s">
        <v>79</v>
      </c>
      <c r="E630" s="198" t="s">
        <v>770</v>
      </c>
      <c r="F630" s="198" t="s">
        <v>771</v>
      </c>
      <c r="G630" s="185"/>
      <c r="H630" s="185"/>
      <c r="I630" s="188"/>
      <c r="J630" s="199">
        <f>BK630</f>
        <v>0</v>
      </c>
      <c r="K630" s="185"/>
      <c r="L630" s="190"/>
      <c r="M630" s="191"/>
      <c r="N630" s="192"/>
      <c r="O630" s="192"/>
      <c r="P630" s="193">
        <f>P631</f>
        <v>0</v>
      </c>
      <c r="Q630" s="192"/>
      <c r="R630" s="193">
        <f>R631</f>
        <v>6.3579999999999998E-2</v>
      </c>
      <c r="S630" s="192"/>
      <c r="T630" s="194">
        <f>T631</f>
        <v>0</v>
      </c>
      <c r="AR630" s="195" t="s">
        <v>89</v>
      </c>
      <c r="AT630" s="196" t="s">
        <v>79</v>
      </c>
      <c r="AU630" s="196" t="s">
        <v>85</v>
      </c>
      <c r="AY630" s="195" t="s">
        <v>151</v>
      </c>
      <c r="BK630" s="197">
        <f>BK631</f>
        <v>0</v>
      </c>
    </row>
    <row r="631" spans="1:65" s="2" customFormat="1" ht="36" customHeight="1">
      <c r="A631" s="35"/>
      <c r="B631" s="36"/>
      <c r="C631" s="200" t="s">
        <v>772</v>
      </c>
      <c r="D631" s="200" t="s">
        <v>153</v>
      </c>
      <c r="E631" s="201" t="s">
        <v>773</v>
      </c>
      <c r="F631" s="202" t="s">
        <v>774</v>
      </c>
      <c r="G631" s="203" t="s">
        <v>775</v>
      </c>
      <c r="H631" s="204">
        <v>1</v>
      </c>
      <c r="I631" s="205"/>
      <c r="J631" s="206">
        <f>ROUND(I631*H631,2)</f>
        <v>0</v>
      </c>
      <c r="K631" s="202" t="s">
        <v>1</v>
      </c>
      <c r="L631" s="40"/>
      <c r="M631" s="207" t="s">
        <v>1</v>
      </c>
      <c r="N631" s="208" t="s">
        <v>45</v>
      </c>
      <c r="O631" s="72"/>
      <c r="P631" s="209">
        <f>O631*H631</f>
        <v>0</v>
      </c>
      <c r="Q631" s="209">
        <v>6.3579999999999998E-2</v>
      </c>
      <c r="R631" s="209">
        <f>Q631*H631</f>
        <v>6.3579999999999998E-2</v>
      </c>
      <c r="S631" s="209">
        <v>0</v>
      </c>
      <c r="T631" s="210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211" t="s">
        <v>264</v>
      </c>
      <c r="AT631" s="211" t="s">
        <v>153</v>
      </c>
      <c r="AU631" s="211" t="s">
        <v>89</v>
      </c>
      <c r="AY631" s="18" t="s">
        <v>151</v>
      </c>
      <c r="BE631" s="212">
        <f>IF(N631="základní",J631,0)</f>
        <v>0</v>
      </c>
      <c r="BF631" s="212">
        <f>IF(N631="snížená",J631,0)</f>
        <v>0</v>
      </c>
      <c r="BG631" s="212">
        <f>IF(N631="zákl. přenesená",J631,0)</f>
        <v>0</v>
      </c>
      <c r="BH631" s="212">
        <f>IF(N631="sníž. přenesená",J631,0)</f>
        <v>0</v>
      </c>
      <c r="BI631" s="212">
        <f>IF(N631="nulová",J631,0)</f>
        <v>0</v>
      </c>
      <c r="BJ631" s="18" t="s">
        <v>85</v>
      </c>
      <c r="BK631" s="212">
        <f>ROUND(I631*H631,2)</f>
        <v>0</v>
      </c>
      <c r="BL631" s="18" t="s">
        <v>264</v>
      </c>
      <c r="BM631" s="211" t="s">
        <v>776</v>
      </c>
    </row>
    <row r="632" spans="1:65" s="12" customFormat="1" ht="22.8" customHeight="1">
      <c r="B632" s="184"/>
      <c r="C632" s="185"/>
      <c r="D632" s="186" t="s">
        <v>79</v>
      </c>
      <c r="E632" s="198" t="s">
        <v>777</v>
      </c>
      <c r="F632" s="198" t="s">
        <v>778</v>
      </c>
      <c r="G632" s="185"/>
      <c r="H632" s="185"/>
      <c r="I632" s="188"/>
      <c r="J632" s="199">
        <f>BK632</f>
        <v>0</v>
      </c>
      <c r="K632" s="185"/>
      <c r="L632" s="190"/>
      <c r="M632" s="191"/>
      <c r="N632" s="192"/>
      <c r="O632" s="192"/>
      <c r="P632" s="193">
        <f>SUM(P633:P657)</f>
        <v>0</v>
      </c>
      <c r="Q632" s="192"/>
      <c r="R632" s="193">
        <f>SUM(R633:R657)</f>
        <v>0.6121700000000001</v>
      </c>
      <c r="S632" s="192"/>
      <c r="T632" s="194">
        <f>SUM(T633:T657)</f>
        <v>1.4949200000000002</v>
      </c>
      <c r="AR632" s="195" t="s">
        <v>89</v>
      </c>
      <c r="AT632" s="196" t="s">
        <v>79</v>
      </c>
      <c r="AU632" s="196" t="s">
        <v>85</v>
      </c>
      <c r="AY632" s="195" t="s">
        <v>151</v>
      </c>
      <c r="BK632" s="197">
        <f>SUM(BK633:BK657)</f>
        <v>0</v>
      </c>
    </row>
    <row r="633" spans="1:65" s="2" customFormat="1" ht="16.5" customHeight="1">
      <c r="A633" s="35"/>
      <c r="B633" s="36"/>
      <c r="C633" s="200" t="s">
        <v>779</v>
      </c>
      <c r="D633" s="200" t="s">
        <v>153</v>
      </c>
      <c r="E633" s="201" t="s">
        <v>780</v>
      </c>
      <c r="F633" s="202" t="s">
        <v>781</v>
      </c>
      <c r="G633" s="203" t="s">
        <v>775</v>
      </c>
      <c r="H633" s="204">
        <v>11</v>
      </c>
      <c r="I633" s="205"/>
      <c r="J633" s="206">
        <f t="shared" ref="J633:J657" si="20">ROUND(I633*H633,2)</f>
        <v>0</v>
      </c>
      <c r="K633" s="202" t="s">
        <v>1</v>
      </c>
      <c r="L633" s="40"/>
      <c r="M633" s="207" t="s">
        <v>1</v>
      </c>
      <c r="N633" s="208" t="s">
        <v>45</v>
      </c>
      <c r="O633" s="72"/>
      <c r="P633" s="209">
        <f t="shared" ref="P633:P657" si="21">O633*H633</f>
        <v>0</v>
      </c>
      <c r="Q633" s="209">
        <v>0</v>
      </c>
      <c r="R633" s="209">
        <f t="shared" ref="R633:R657" si="22">Q633*H633</f>
        <v>0</v>
      </c>
      <c r="S633" s="209">
        <v>3.4200000000000001E-2</v>
      </c>
      <c r="T633" s="210">
        <f t="shared" ref="T633:T657" si="23">S633*H633</f>
        <v>0.37620000000000003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211" t="s">
        <v>264</v>
      </c>
      <c r="AT633" s="211" t="s">
        <v>153</v>
      </c>
      <c r="AU633" s="211" t="s">
        <v>89</v>
      </c>
      <c r="AY633" s="18" t="s">
        <v>151</v>
      </c>
      <c r="BE633" s="212">
        <f t="shared" ref="BE633:BE657" si="24">IF(N633="základní",J633,0)</f>
        <v>0</v>
      </c>
      <c r="BF633" s="212">
        <f t="shared" ref="BF633:BF657" si="25">IF(N633="snížená",J633,0)</f>
        <v>0</v>
      </c>
      <c r="BG633" s="212">
        <f t="shared" ref="BG633:BG657" si="26">IF(N633="zákl. přenesená",J633,0)</f>
        <v>0</v>
      </c>
      <c r="BH633" s="212">
        <f t="shared" ref="BH633:BH657" si="27">IF(N633="sníž. přenesená",J633,0)</f>
        <v>0</v>
      </c>
      <c r="BI633" s="212">
        <f t="shared" ref="BI633:BI657" si="28">IF(N633="nulová",J633,0)</f>
        <v>0</v>
      </c>
      <c r="BJ633" s="18" t="s">
        <v>85</v>
      </c>
      <c r="BK633" s="212">
        <f t="shared" ref="BK633:BK657" si="29">ROUND(I633*H633,2)</f>
        <v>0</v>
      </c>
      <c r="BL633" s="18" t="s">
        <v>264</v>
      </c>
      <c r="BM633" s="211" t="s">
        <v>782</v>
      </c>
    </row>
    <row r="634" spans="1:65" s="2" customFormat="1" ht="24" customHeight="1">
      <c r="A634" s="35"/>
      <c r="B634" s="36"/>
      <c r="C634" s="200" t="s">
        <v>783</v>
      </c>
      <c r="D634" s="200" t="s">
        <v>153</v>
      </c>
      <c r="E634" s="201" t="s">
        <v>784</v>
      </c>
      <c r="F634" s="202" t="s">
        <v>785</v>
      </c>
      <c r="G634" s="203" t="s">
        <v>775</v>
      </c>
      <c r="H634" s="204">
        <v>9</v>
      </c>
      <c r="I634" s="205"/>
      <c r="J634" s="206">
        <f t="shared" si="20"/>
        <v>0</v>
      </c>
      <c r="K634" s="202" t="s">
        <v>1</v>
      </c>
      <c r="L634" s="40"/>
      <c r="M634" s="207" t="s">
        <v>1</v>
      </c>
      <c r="N634" s="208" t="s">
        <v>45</v>
      </c>
      <c r="O634" s="72"/>
      <c r="P634" s="209">
        <f t="shared" si="21"/>
        <v>0</v>
      </c>
      <c r="Q634" s="209">
        <v>1.023E-2</v>
      </c>
      <c r="R634" s="209">
        <f t="shared" si="22"/>
        <v>9.2069999999999999E-2</v>
      </c>
      <c r="S634" s="209">
        <v>0</v>
      </c>
      <c r="T634" s="210">
        <f t="shared" si="23"/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211" t="s">
        <v>264</v>
      </c>
      <c r="AT634" s="211" t="s">
        <v>153</v>
      </c>
      <c r="AU634" s="211" t="s">
        <v>89</v>
      </c>
      <c r="AY634" s="18" t="s">
        <v>151</v>
      </c>
      <c r="BE634" s="212">
        <f t="shared" si="24"/>
        <v>0</v>
      </c>
      <c r="BF634" s="212">
        <f t="shared" si="25"/>
        <v>0</v>
      </c>
      <c r="BG634" s="212">
        <f t="shared" si="26"/>
        <v>0</v>
      </c>
      <c r="BH634" s="212">
        <f t="shared" si="27"/>
        <v>0</v>
      </c>
      <c r="BI634" s="212">
        <f t="shared" si="28"/>
        <v>0</v>
      </c>
      <c r="BJ634" s="18" t="s">
        <v>85</v>
      </c>
      <c r="BK634" s="212">
        <f t="shared" si="29"/>
        <v>0</v>
      </c>
      <c r="BL634" s="18" t="s">
        <v>264</v>
      </c>
      <c r="BM634" s="211" t="s">
        <v>786</v>
      </c>
    </row>
    <row r="635" spans="1:65" s="2" customFormat="1" ht="16.5" customHeight="1">
      <c r="A635" s="35"/>
      <c r="B635" s="36"/>
      <c r="C635" s="200" t="s">
        <v>787</v>
      </c>
      <c r="D635" s="200" t="s">
        <v>153</v>
      </c>
      <c r="E635" s="201" t="s">
        <v>788</v>
      </c>
      <c r="F635" s="202" t="s">
        <v>789</v>
      </c>
      <c r="G635" s="203" t="s">
        <v>775</v>
      </c>
      <c r="H635" s="204">
        <v>2</v>
      </c>
      <c r="I635" s="205"/>
      <c r="J635" s="206">
        <f t="shared" si="20"/>
        <v>0</v>
      </c>
      <c r="K635" s="202" t="s">
        <v>1</v>
      </c>
      <c r="L635" s="40"/>
      <c r="M635" s="207" t="s">
        <v>1</v>
      </c>
      <c r="N635" s="208" t="s">
        <v>45</v>
      </c>
      <c r="O635" s="72"/>
      <c r="P635" s="209">
        <f t="shared" si="21"/>
        <v>0</v>
      </c>
      <c r="Q635" s="209">
        <v>2.3230000000000001E-2</v>
      </c>
      <c r="R635" s="209">
        <f t="shared" si="22"/>
        <v>4.6460000000000001E-2</v>
      </c>
      <c r="S635" s="209">
        <v>0</v>
      </c>
      <c r="T635" s="210">
        <f t="shared" si="23"/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211" t="s">
        <v>264</v>
      </c>
      <c r="AT635" s="211" t="s">
        <v>153</v>
      </c>
      <c r="AU635" s="211" t="s">
        <v>89</v>
      </c>
      <c r="AY635" s="18" t="s">
        <v>151</v>
      </c>
      <c r="BE635" s="212">
        <f t="shared" si="24"/>
        <v>0</v>
      </c>
      <c r="BF635" s="212">
        <f t="shared" si="25"/>
        <v>0</v>
      </c>
      <c r="BG635" s="212">
        <f t="shared" si="26"/>
        <v>0</v>
      </c>
      <c r="BH635" s="212">
        <f t="shared" si="27"/>
        <v>0</v>
      </c>
      <c r="BI635" s="212">
        <f t="shared" si="28"/>
        <v>0</v>
      </c>
      <c r="BJ635" s="18" t="s">
        <v>85</v>
      </c>
      <c r="BK635" s="212">
        <f t="shared" si="29"/>
        <v>0</v>
      </c>
      <c r="BL635" s="18" t="s">
        <v>264</v>
      </c>
      <c r="BM635" s="211" t="s">
        <v>790</v>
      </c>
    </row>
    <row r="636" spans="1:65" s="2" customFormat="1" ht="16.5" customHeight="1">
      <c r="A636" s="35"/>
      <c r="B636" s="36"/>
      <c r="C636" s="200" t="s">
        <v>791</v>
      </c>
      <c r="D636" s="200" t="s">
        <v>153</v>
      </c>
      <c r="E636" s="201" t="s">
        <v>792</v>
      </c>
      <c r="F636" s="202" t="s">
        <v>793</v>
      </c>
      <c r="G636" s="203" t="s">
        <v>775</v>
      </c>
      <c r="H636" s="204">
        <v>13</v>
      </c>
      <c r="I636" s="205"/>
      <c r="J636" s="206">
        <f t="shared" si="20"/>
        <v>0</v>
      </c>
      <c r="K636" s="202" t="s">
        <v>157</v>
      </c>
      <c r="L636" s="40"/>
      <c r="M636" s="207" t="s">
        <v>1</v>
      </c>
      <c r="N636" s="208" t="s">
        <v>45</v>
      </c>
      <c r="O636" s="72"/>
      <c r="P636" s="209">
        <f t="shared" si="21"/>
        <v>0</v>
      </c>
      <c r="Q636" s="209">
        <v>0</v>
      </c>
      <c r="R636" s="209">
        <f t="shared" si="22"/>
        <v>0</v>
      </c>
      <c r="S636" s="209">
        <v>1.9460000000000002E-2</v>
      </c>
      <c r="T636" s="210">
        <f t="shared" si="23"/>
        <v>0.25298000000000004</v>
      </c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R636" s="211" t="s">
        <v>264</v>
      </c>
      <c r="AT636" s="211" t="s">
        <v>153</v>
      </c>
      <c r="AU636" s="211" t="s">
        <v>89</v>
      </c>
      <c r="AY636" s="18" t="s">
        <v>151</v>
      </c>
      <c r="BE636" s="212">
        <f t="shared" si="24"/>
        <v>0</v>
      </c>
      <c r="BF636" s="212">
        <f t="shared" si="25"/>
        <v>0</v>
      </c>
      <c r="BG636" s="212">
        <f t="shared" si="26"/>
        <v>0</v>
      </c>
      <c r="BH636" s="212">
        <f t="shared" si="27"/>
        <v>0</v>
      </c>
      <c r="BI636" s="212">
        <f t="shared" si="28"/>
        <v>0</v>
      </c>
      <c r="BJ636" s="18" t="s">
        <v>85</v>
      </c>
      <c r="BK636" s="212">
        <f t="shared" si="29"/>
        <v>0</v>
      </c>
      <c r="BL636" s="18" t="s">
        <v>264</v>
      </c>
      <c r="BM636" s="211" t="s">
        <v>794</v>
      </c>
    </row>
    <row r="637" spans="1:65" s="2" customFormat="1" ht="24" customHeight="1">
      <c r="A637" s="35"/>
      <c r="B637" s="36"/>
      <c r="C637" s="200" t="s">
        <v>795</v>
      </c>
      <c r="D637" s="200" t="s">
        <v>153</v>
      </c>
      <c r="E637" s="201" t="s">
        <v>796</v>
      </c>
      <c r="F637" s="202" t="s">
        <v>797</v>
      </c>
      <c r="G637" s="203" t="s">
        <v>775</v>
      </c>
      <c r="H637" s="204">
        <v>12</v>
      </c>
      <c r="I637" s="205"/>
      <c r="J637" s="206">
        <f t="shared" si="20"/>
        <v>0</v>
      </c>
      <c r="K637" s="202" t="s">
        <v>1</v>
      </c>
      <c r="L637" s="40"/>
      <c r="M637" s="207" t="s">
        <v>1</v>
      </c>
      <c r="N637" s="208" t="s">
        <v>45</v>
      </c>
      <c r="O637" s="72"/>
      <c r="P637" s="209">
        <f t="shared" si="21"/>
        <v>0</v>
      </c>
      <c r="Q637" s="209">
        <v>1.6469999999999999E-2</v>
      </c>
      <c r="R637" s="209">
        <f t="shared" si="22"/>
        <v>0.19763999999999998</v>
      </c>
      <c r="S637" s="209">
        <v>0</v>
      </c>
      <c r="T637" s="210">
        <f t="shared" si="23"/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211" t="s">
        <v>264</v>
      </c>
      <c r="AT637" s="211" t="s">
        <v>153</v>
      </c>
      <c r="AU637" s="211" t="s">
        <v>89</v>
      </c>
      <c r="AY637" s="18" t="s">
        <v>151</v>
      </c>
      <c r="BE637" s="212">
        <f t="shared" si="24"/>
        <v>0</v>
      </c>
      <c r="BF637" s="212">
        <f t="shared" si="25"/>
        <v>0</v>
      </c>
      <c r="BG637" s="212">
        <f t="shared" si="26"/>
        <v>0</v>
      </c>
      <c r="BH637" s="212">
        <f t="shared" si="27"/>
        <v>0</v>
      </c>
      <c r="BI637" s="212">
        <f t="shared" si="28"/>
        <v>0</v>
      </c>
      <c r="BJ637" s="18" t="s">
        <v>85</v>
      </c>
      <c r="BK637" s="212">
        <f t="shared" si="29"/>
        <v>0</v>
      </c>
      <c r="BL637" s="18" t="s">
        <v>264</v>
      </c>
      <c r="BM637" s="211" t="s">
        <v>798</v>
      </c>
    </row>
    <row r="638" spans="1:65" s="2" customFormat="1" ht="24" customHeight="1">
      <c r="A638" s="35"/>
      <c r="B638" s="36"/>
      <c r="C638" s="200" t="s">
        <v>799</v>
      </c>
      <c r="D638" s="200" t="s">
        <v>153</v>
      </c>
      <c r="E638" s="201" t="s">
        <v>800</v>
      </c>
      <c r="F638" s="202" t="s">
        <v>801</v>
      </c>
      <c r="G638" s="203" t="s">
        <v>775</v>
      </c>
      <c r="H638" s="204">
        <v>1</v>
      </c>
      <c r="I638" s="205"/>
      <c r="J638" s="206">
        <f t="shared" si="20"/>
        <v>0</v>
      </c>
      <c r="K638" s="202" t="s">
        <v>1</v>
      </c>
      <c r="L638" s="40"/>
      <c r="M638" s="207" t="s">
        <v>1</v>
      </c>
      <c r="N638" s="208" t="s">
        <v>45</v>
      </c>
      <c r="O638" s="72"/>
      <c r="P638" s="209">
        <f t="shared" si="21"/>
        <v>0</v>
      </c>
      <c r="Q638" s="209">
        <v>1.396E-2</v>
      </c>
      <c r="R638" s="209">
        <f t="shared" si="22"/>
        <v>1.396E-2</v>
      </c>
      <c r="S638" s="209">
        <v>0</v>
      </c>
      <c r="T638" s="210">
        <f t="shared" si="23"/>
        <v>0</v>
      </c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R638" s="211" t="s">
        <v>264</v>
      </c>
      <c r="AT638" s="211" t="s">
        <v>153</v>
      </c>
      <c r="AU638" s="211" t="s">
        <v>89</v>
      </c>
      <c r="AY638" s="18" t="s">
        <v>151</v>
      </c>
      <c r="BE638" s="212">
        <f t="shared" si="24"/>
        <v>0</v>
      </c>
      <c r="BF638" s="212">
        <f t="shared" si="25"/>
        <v>0</v>
      </c>
      <c r="BG638" s="212">
        <f t="shared" si="26"/>
        <v>0</v>
      </c>
      <c r="BH638" s="212">
        <f t="shared" si="27"/>
        <v>0</v>
      </c>
      <c r="BI638" s="212">
        <f t="shared" si="28"/>
        <v>0</v>
      </c>
      <c r="BJ638" s="18" t="s">
        <v>85</v>
      </c>
      <c r="BK638" s="212">
        <f t="shared" si="29"/>
        <v>0</v>
      </c>
      <c r="BL638" s="18" t="s">
        <v>264</v>
      </c>
      <c r="BM638" s="211" t="s">
        <v>802</v>
      </c>
    </row>
    <row r="639" spans="1:65" s="2" customFormat="1" ht="36" customHeight="1">
      <c r="A639" s="35"/>
      <c r="B639" s="36"/>
      <c r="C639" s="200" t="s">
        <v>803</v>
      </c>
      <c r="D639" s="200" t="s">
        <v>153</v>
      </c>
      <c r="E639" s="201" t="s">
        <v>804</v>
      </c>
      <c r="F639" s="202" t="s">
        <v>805</v>
      </c>
      <c r="G639" s="203" t="s">
        <v>775</v>
      </c>
      <c r="H639" s="204">
        <v>2</v>
      </c>
      <c r="I639" s="205"/>
      <c r="J639" s="206">
        <f t="shared" si="20"/>
        <v>0</v>
      </c>
      <c r="K639" s="202" t="s">
        <v>1</v>
      </c>
      <c r="L639" s="40"/>
      <c r="M639" s="207" t="s">
        <v>1</v>
      </c>
      <c r="N639" s="208" t="s">
        <v>45</v>
      </c>
      <c r="O639" s="72"/>
      <c r="P639" s="209">
        <f t="shared" si="21"/>
        <v>0</v>
      </c>
      <c r="Q639" s="209">
        <v>2.137E-2</v>
      </c>
      <c r="R639" s="209">
        <f t="shared" si="22"/>
        <v>4.274E-2</v>
      </c>
      <c r="S639" s="209">
        <v>0</v>
      </c>
      <c r="T639" s="210">
        <f t="shared" si="23"/>
        <v>0</v>
      </c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R639" s="211" t="s">
        <v>264</v>
      </c>
      <c r="AT639" s="211" t="s">
        <v>153</v>
      </c>
      <c r="AU639" s="211" t="s">
        <v>89</v>
      </c>
      <c r="AY639" s="18" t="s">
        <v>151</v>
      </c>
      <c r="BE639" s="212">
        <f t="shared" si="24"/>
        <v>0</v>
      </c>
      <c r="BF639" s="212">
        <f t="shared" si="25"/>
        <v>0</v>
      </c>
      <c r="BG639" s="212">
        <f t="shared" si="26"/>
        <v>0</v>
      </c>
      <c r="BH639" s="212">
        <f t="shared" si="27"/>
        <v>0</v>
      </c>
      <c r="BI639" s="212">
        <f t="shared" si="28"/>
        <v>0</v>
      </c>
      <c r="BJ639" s="18" t="s">
        <v>85</v>
      </c>
      <c r="BK639" s="212">
        <f t="shared" si="29"/>
        <v>0</v>
      </c>
      <c r="BL639" s="18" t="s">
        <v>264</v>
      </c>
      <c r="BM639" s="211" t="s">
        <v>806</v>
      </c>
    </row>
    <row r="640" spans="1:65" s="2" customFormat="1" ht="24" customHeight="1">
      <c r="A640" s="35"/>
      <c r="B640" s="36"/>
      <c r="C640" s="200" t="s">
        <v>807</v>
      </c>
      <c r="D640" s="200" t="s">
        <v>153</v>
      </c>
      <c r="E640" s="201" t="s">
        <v>808</v>
      </c>
      <c r="F640" s="202" t="s">
        <v>809</v>
      </c>
      <c r="G640" s="203" t="s">
        <v>775</v>
      </c>
      <c r="H640" s="204">
        <v>1</v>
      </c>
      <c r="I640" s="205"/>
      <c r="J640" s="206">
        <f t="shared" si="20"/>
        <v>0</v>
      </c>
      <c r="K640" s="202" t="s">
        <v>1</v>
      </c>
      <c r="L640" s="40"/>
      <c r="M640" s="207" t="s">
        <v>1</v>
      </c>
      <c r="N640" s="208" t="s">
        <v>45</v>
      </c>
      <c r="O640" s="72"/>
      <c r="P640" s="209">
        <f t="shared" si="21"/>
        <v>0</v>
      </c>
      <c r="Q640" s="209">
        <v>9.8300000000000002E-3</v>
      </c>
      <c r="R640" s="209">
        <f t="shared" si="22"/>
        <v>9.8300000000000002E-3</v>
      </c>
      <c r="S640" s="209">
        <v>0</v>
      </c>
      <c r="T640" s="210">
        <f t="shared" si="23"/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211" t="s">
        <v>264</v>
      </c>
      <c r="AT640" s="211" t="s">
        <v>153</v>
      </c>
      <c r="AU640" s="211" t="s">
        <v>89</v>
      </c>
      <c r="AY640" s="18" t="s">
        <v>151</v>
      </c>
      <c r="BE640" s="212">
        <f t="shared" si="24"/>
        <v>0</v>
      </c>
      <c r="BF640" s="212">
        <f t="shared" si="25"/>
        <v>0</v>
      </c>
      <c r="BG640" s="212">
        <f t="shared" si="26"/>
        <v>0</v>
      </c>
      <c r="BH640" s="212">
        <f t="shared" si="27"/>
        <v>0</v>
      </c>
      <c r="BI640" s="212">
        <f t="shared" si="28"/>
        <v>0</v>
      </c>
      <c r="BJ640" s="18" t="s">
        <v>85</v>
      </c>
      <c r="BK640" s="212">
        <f t="shared" si="29"/>
        <v>0</v>
      </c>
      <c r="BL640" s="18" t="s">
        <v>264</v>
      </c>
      <c r="BM640" s="211" t="s">
        <v>810</v>
      </c>
    </row>
    <row r="641" spans="1:65" s="2" customFormat="1" ht="24" customHeight="1">
      <c r="A641" s="35"/>
      <c r="B641" s="36"/>
      <c r="C641" s="200" t="s">
        <v>811</v>
      </c>
      <c r="D641" s="200" t="s">
        <v>153</v>
      </c>
      <c r="E641" s="201" t="s">
        <v>812</v>
      </c>
      <c r="F641" s="202" t="s">
        <v>813</v>
      </c>
      <c r="G641" s="203" t="s">
        <v>775</v>
      </c>
      <c r="H641" s="204">
        <v>1</v>
      </c>
      <c r="I641" s="205"/>
      <c r="J641" s="206">
        <f t="shared" si="20"/>
        <v>0</v>
      </c>
      <c r="K641" s="202" t="s">
        <v>1</v>
      </c>
      <c r="L641" s="40"/>
      <c r="M641" s="207" t="s">
        <v>1</v>
      </c>
      <c r="N641" s="208" t="s">
        <v>45</v>
      </c>
      <c r="O641" s="72"/>
      <c r="P641" s="209">
        <f t="shared" si="21"/>
        <v>0</v>
      </c>
      <c r="Q641" s="209">
        <v>0</v>
      </c>
      <c r="R641" s="209">
        <f t="shared" si="22"/>
        <v>0</v>
      </c>
      <c r="S641" s="209">
        <v>2.7199999999999998E-2</v>
      </c>
      <c r="T641" s="210">
        <f t="shared" si="23"/>
        <v>2.7199999999999998E-2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211" t="s">
        <v>264</v>
      </c>
      <c r="AT641" s="211" t="s">
        <v>153</v>
      </c>
      <c r="AU641" s="211" t="s">
        <v>89</v>
      </c>
      <c r="AY641" s="18" t="s">
        <v>151</v>
      </c>
      <c r="BE641" s="212">
        <f t="shared" si="24"/>
        <v>0</v>
      </c>
      <c r="BF641" s="212">
        <f t="shared" si="25"/>
        <v>0</v>
      </c>
      <c r="BG641" s="212">
        <f t="shared" si="26"/>
        <v>0</v>
      </c>
      <c r="BH641" s="212">
        <f t="shared" si="27"/>
        <v>0</v>
      </c>
      <c r="BI641" s="212">
        <f t="shared" si="28"/>
        <v>0</v>
      </c>
      <c r="BJ641" s="18" t="s">
        <v>85</v>
      </c>
      <c r="BK641" s="212">
        <f t="shared" si="29"/>
        <v>0</v>
      </c>
      <c r="BL641" s="18" t="s">
        <v>264</v>
      </c>
      <c r="BM641" s="211" t="s">
        <v>814</v>
      </c>
    </row>
    <row r="642" spans="1:65" s="2" customFormat="1" ht="16.5" customHeight="1">
      <c r="A642" s="35"/>
      <c r="B642" s="36"/>
      <c r="C642" s="200" t="s">
        <v>815</v>
      </c>
      <c r="D642" s="200" t="s">
        <v>153</v>
      </c>
      <c r="E642" s="201" t="s">
        <v>816</v>
      </c>
      <c r="F642" s="202" t="s">
        <v>817</v>
      </c>
      <c r="G642" s="203" t="s">
        <v>775</v>
      </c>
      <c r="H642" s="204">
        <v>3</v>
      </c>
      <c r="I642" s="205"/>
      <c r="J642" s="206">
        <f t="shared" si="20"/>
        <v>0</v>
      </c>
      <c r="K642" s="202" t="s">
        <v>1</v>
      </c>
      <c r="L642" s="40"/>
      <c r="M642" s="207" t="s">
        <v>1</v>
      </c>
      <c r="N642" s="208" t="s">
        <v>45</v>
      </c>
      <c r="O642" s="72"/>
      <c r="P642" s="209">
        <f t="shared" si="21"/>
        <v>0</v>
      </c>
      <c r="Q642" s="209">
        <v>0</v>
      </c>
      <c r="R642" s="209">
        <f t="shared" si="22"/>
        <v>0</v>
      </c>
      <c r="S642" s="209">
        <v>3.4700000000000002E-2</v>
      </c>
      <c r="T642" s="210">
        <f t="shared" si="23"/>
        <v>0.1041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211" t="s">
        <v>264</v>
      </c>
      <c r="AT642" s="211" t="s">
        <v>153</v>
      </c>
      <c r="AU642" s="211" t="s">
        <v>89</v>
      </c>
      <c r="AY642" s="18" t="s">
        <v>151</v>
      </c>
      <c r="BE642" s="212">
        <f t="shared" si="24"/>
        <v>0</v>
      </c>
      <c r="BF642" s="212">
        <f t="shared" si="25"/>
        <v>0</v>
      </c>
      <c r="BG642" s="212">
        <f t="shared" si="26"/>
        <v>0</v>
      </c>
      <c r="BH642" s="212">
        <f t="shared" si="27"/>
        <v>0</v>
      </c>
      <c r="BI642" s="212">
        <f t="shared" si="28"/>
        <v>0</v>
      </c>
      <c r="BJ642" s="18" t="s">
        <v>85</v>
      </c>
      <c r="BK642" s="212">
        <f t="shared" si="29"/>
        <v>0</v>
      </c>
      <c r="BL642" s="18" t="s">
        <v>264</v>
      </c>
      <c r="BM642" s="211" t="s">
        <v>818</v>
      </c>
    </row>
    <row r="643" spans="1:65" s="2" customFormat="1" ht="24" customHeight="1">
      <c r="A643" s="35"/>
      <c r="B643" s="36"/>
      <c r="C643" s="200" t="s">
        <v>819</v>
      </c>
      <c r="D643" s="200" t="s">
        <v>153</v>
      </c>
      <c r="E643" s="201" t="s">
        <v>820</v>
      </c>
      <c r="F643" s="202" t="s">
        <v>821</v>
      </c>
      <c r="G643" s="203" t="s">
        <v>775</v>
      </c>
      <c r="H643" s="204">
        <v>3</v>
      </c>
      <c r="I643" s="205"/>
      <c r="J643" s="206">
        <f t="shared" si="20"/>
        <v>0</v>
      </c>
      <c r="K643" s="202" t="s">
        <v>1</v>
      </c>
      <c r="L643" s="40"/>
      <c r="M643" s="207" t="s">
        <v>1</v>
      </c>
      <c r="N643" s="208" t="s">
        <v>45</v>
      </c>
      <c r="O643" s="72"/>
      <c r="P643" s="209">
        <f t="shared" si="21"/>
        <v>0</v>
      </c>
      <c r="Q643" s="209">
        <v>1.47E-2</v>
      </c>
      <c r="R643" s="209">
        <f t="shared" si="22"/>
        <v>4.41E-2</v>
      </c>
      <c r="S643" s="209">
        <v>0</v>
      </c>
      <c r="T643" s="210">
        <f t="shared" si="23"/>
        <v>0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211" t="s">
        <v>264</v>
      </c>
      <c r="AT643" s="211" t="s">
        <v>153</v>
      </c>
      <c r="AU643" s="211" t="s">
        <v>89</v>
      </c>
      <c r="AY643" s="18" t="s">
        <v>151</v>
      </c>
      <c r="BE643" s="212">
        <f t="shared" si="24"/>
        <v>0</v>
      </c>
      <c r="BF643" s="212">
        <f t="shared" si="25"/>
        <v>0</v>
      </c>
      <c r="BG643" s="212">
        <f t="shared" si="26"/>
        <v>0</v>
      </c>
      <c r="BH643" s="212">
        <f t="shared" si="27"/>
        <v>0</v>
      </c>
      <c r="BI643" s="212">
        <f t="shared" si="28"/>
        <v>0</v>
      </c>
      <c r="BJ643" s="18" t="s">
        <v>85</v>
      </c>
      <c r="BK643" s="212">
        <f t="shared" si="29"/>
        <v>0</v>
      </c>
      <c r="BL643" s="18" t="s">
        <v>264</v>
      </c>
      <c r="BM643" s="211" t="s">
        <v>822</v>
      </c>
    </row>
    <row r="644" spans="1:65" s="2" customFormat="1" ht="16.5" customHeight="1">
      <c r="A644" s="35"/>
      <c r="B644" s="36"/>
      <c r="C644" s="200" t="s">
        <v>823</v>
      </c>
      <c r="D644" s="200" t="s">
        <v>153</v>
      </c>
      <c r="E644" s="201" t="s">
        <v>824</v>
      </c>
      <c r="F644" s="202" t="s">
        <v>825</v>
      </c>
      <c r="G644" s="203" t="s">
        <v>775</v>
      </c>
      <c r="H644" s="204">
        <v>1</v>
      </c>
      <c r="I644" s="205"/>
      <c r="J644" s="206">
        <f t="shared" si="20"/>
        <v>0</v>
      </c>
      <c r="K644" s="202" t="s">
        <v>1</v>
      </c>
      <c r="L644" s="40"/>
      <c r="M644" s="207" t="s">
        <v>1</v>
      </c>
      <c r="N644" s="208" t="s">
        <v>45</v>
      </c>
      <c r="O644" s="72"/>
      <c r="P644" s="209">
        <f t="shared" si="21"/>
        <v>0</v>
      </c>
      <c r="Q644" s="209">
        <v>0</v>
      </c>
      <c r="R644" s="209">
        <f t="shared" si="22"/>
        <v>0</v>
      </c>
      <c r="S644" s="209">
        <v>0.69347000000000003</v>
      </c>
      <c r="T644" s="210">
        <f t="shared" si="23"/>
        <v>0.69347000000000003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211" t="s">
        <v>264</v>
      </c>
      <c r="AT644" s="211" t="s">
        <v>153</v>
      </c>
      <c r="AU644" s="211" t="s">
        <v>89</v>
      </c>
      <c r="AY644" s="18" t="s">
        <v>151</v>
      </c>
      <c r="BE644" s="212">
        <f t="shared" si="24"/>
        <v>0</v>
      </c>
      <c r="BF644" s="212">
        <f t="shared" si="25"/>
        <v>0</v>
      </c>
      <c r="BG644" s="212">
        <f t="shared" si="26"/>
        <v>0</v>
      </c>
      <c r="BH644" s="212">
        <f t="shared" si="27"/>
        <v>0</v>
      </c>
      <c r="BI644" s="212">
        <f t="shared" si="28"/>
        <v>0</v>
      </c>
      <c r="BJ644" s="18" t="s">
        <v>85</v>
      </c>
      <c r="BK644" s="212">
        <f t="shared" si="29"/>
        <v>0</v>
      </c>
      <c r="BL644" s="18" t="s">
        <v>264</v>
      </c>
      <c r="BM644" s="211" t="s">
        <v>826</v>
      </c>
    </row>
    <row r="645" spans="1:65" s="2" customFormat="1" ht="24" customHeight="1">
      <c r="A645" s="35"/>
      <c r="B645" s="36"/>
      <c r="C645" s="200" t="s">
        <v>827</v>
      </c>
      <c r="D645" s="200" t="s">
        <v>153</v>
      </c>
      <c r="E645" s="201" t="s">
        <v>828</v>
      </c>
      <c r="F645" s="202" t="s">
        <v>829</v>
      </c>
      <c r="G645" s="203" t="s">
        <v>775</v>
      </c>
      <c r="H645" s="204">
        <v>1</v>
      </c>
      <c r="I645" s="205"/>
      <c r="J645" s="206">
        <f t="shared" si="20"/>
        <v>0</v>
      </c>
      <c r="K645" s="202" t="s">
        <v>1</v>
      </c>
      <c r="L645" s="40"/>
      <c r="M645" s="207" t="s">
        <v>1</v>
      </c>
      <c r="N645" s="208" t="s">
        <v>45</v>
      </c>
      <c r="O645" s="72"/>
      <c r="P645" s="209">
        <f t="shared" si="21"/>
        <v>0</v>
      </c>
      <c r="Q645" s="209">
        <v>0.10428</v>
      </c>
      <c r="R645" s="209">
        <f t="shared" si="22"/>
        <v>0.10428</v>
      </c>
      <c r="S645" s="209">
        <v>0</v>
      </c>
      <c r="T645" s="210">
        <f t="shared" si="23"/>
        <v>0</v>
      </c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R645" s="211" t="s">
        <v>264</v>
      </c>
      <c r="AT645" s="211" t="s">
        <v>153</v>
      </c>
      <c r="AU645" s="211" t="s">
        <v>89</v>
      </c>
      <c r="AY645" s="18" t="s">
        <v>151</v>
      </c>
      <c r="BE645" s="212">
        <f t="shared" si="24"/>
        <v>0</v>
      </c>
      <c r="BF645" s="212">
        <f t="shared" si="25"/>
        <v>0</v>
      </c>
      <c r="BG645" s="212">
        <f t="shared" si="26"/>
        <v>0</v>
      </c>
      <c r="BH645" s="212">
        <f t="shared" si="27"/>
        <v>0</v>
      </c>
      <c r="BI645" s="212">
        <f t="shared" si="28"/>
        <v>0</v>
      </c>
      <c r="BJ645" s="18" t="s">
        <v>85</v>
      </c>
      <c r="BK645" s="212">
        <f t="shared" si="29"/>
        <v>0</v>
      </c>
      <c r="BL645" s="18" t="s">
        <v>264</v>
      </c>
      <c r="BM645" s="211" t="s">
        <v>830</v>
      </c>
    </row>
    <row r="646" spans="1:65" s="2" customFormat="1" ht="24" customHeight="1">
      <c r="A646" s="35"/>
      <c r="B646" s="36"/>
      <c r="C646" s="200" t="s">
        <v>831</v>
      </c>
      <c r="D646" s="200" t="s">
        <v>153</v>
      </c>
      <c r="E646" s="201" t="s">
        <v>832</v>
      </c>
      <c r="F646" s="202" t="s">
        <v>833</v>
      </c>
      <c r="G646" s="203" t="s">
        <v>775</v>
      </c>
      <c r="H646" s="204">
        <v>1</v>
      </c>
      <c r="I646" s="205"/>
      <c r="J646" s="206">
        <f t="shared" si="20"/>
        <v>0</v>
      </c>
      <c r="K646" s="202" t="s">
        <v>1</v>
      </c>
      <c r="L646" s="40"/>
      <c r="M646" s="207" t="s">
        <v>1</v>
      </c>
      <c r="N646" s="208" t="s">
        <v>45</v>
      </c>
      <c r="O646" s="72"/>
      <c r="P646" s="209">
        <f t="shared" si="21"/>
        <v>0</v>
      </c>
      <c r="Q646" s="209">
        <v>9.5E-4</v>
      </c>
      <c r="R646" s="209">
        <f t="shared" si="22"/>
        <v>9.5E-4</v>
      </c>
      <c r="S646" s="209">
        <v>0</v>
      </c>
      <c r="T646" s="210">
        <f t="shared" si="23"/>
        <v>0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211" t="s">
        <v>264</v>
      </c>
      <c r="AT646" s="211" t="s">
        <v>153</v>
      </c>
      <c r="AU646" s="211" t="s">
        <v>89</v>
      </c>
      <c r="AY646" s="18" t="s">
        <v>151</v>
      </c>
      <c r="BE646" s="212">
        <f t="shared" si="24"/>
        <v>0</v>
      </c>
      <c r="BF646" s="212">
        <f t="shared" si="25"/>
        <v>0</v>
      </c>
      <c r="BG646" s="212">
        <f t="shared" si="26"/>
        <v>0</v>
      </c>
      <c r="BH646" s="212">
        <f t="shared" si="27"/>
        <v>0</v>
      </c>
      <c r="BI646" s="212">
        <f t="shared" si="28"/>
        <v>0</v>
      </c>
      <c r="BJ646" s="18" t="s">
        <v>85</v>
      </c>
      <c r="BK646" s="212">
        <f t="shared" si="29"/>
        <v>0</v>
      </c>
      <c r="BL646" s="18" t="s">
        <v>264</v>
      </c>
      <c r="BM646" s="211" t="s">
        <v>834</v>
      </c>
    </row>
    <row r="647" spans="1:65" s="2" customFormat="1" ht="24" customHeight="1">
      <c r="A647" s="35"/>
      <c r="B647" s="36"/>
      <c r="C647" s="200" t="s">
        <v>835</v>
      </c>
      <c r="D647" s="200" t="s">
        <v>153</v>
      </c>
      <c r="E647" s="201" t="s">
        <v>836</v>
      </c>
      <c r="F647" s="202" t="s">
        <v>837</v>
      </c>
      <c r="G647" s="203" t="s">
        <v>775</v>
      </c>
      <c r="H647" s="204">
        <v>37</v>
      </c>
      <c r="I647" s="205"/>
      <c r="J647" s="206">
        <f t="shared" si="20"/>
        <v>0</v>
      </c>
      <c r="K647" s="202" t="s">
        <v>1</v>
      </c>
      <c r="L647" s="40"/>
      <c r="M647" s="207" t="s">
        <v>1</v>
      </c>
      <c r="N647" s="208" t="s">
        <v>45</v>
      </c>
      <c r="O647" s="72"/>
      <c r="P647" s="209">
        <f t="shared" si="21"/>
        <v>0</v>
      </c>
      <c r="Q647" s="209">
        <v>2.9999999999999997E-4</v>
      </c>
      <c r="R647" s="209">
        <f t="shared" si="22"/>
        <v>1.1099999999999999E-2</v>
      </c>
      <c r="S647" s="209">
        <v>0</v>
      </c>
      <c r="T647" s="210">
        <f t="shared" si="23"/>
        <v>0</v>
      </c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R647" s="211" t="s">
        <v>264</v>
      </c>
      <c r="AT647" s="211" t="s">
        <v>153</v>
      </c>
      <c r="AU647" s="211" t="s">
        <v>89</v>
      </c>
      <c r="AY647" s="18" t="s">
        <v>151</v>
      </c>
      <c r="BE647" s="212">
        <f t="shared" si="24"/>
        <v>0</v>
      </c>
      <c r="BF647" s="212">
        <f t="shared" si="25"/>
        <v>0</v>
      </c>
      <c r="BG647" s="212">
        <f t="shared" si="26"/>
        <v>0</v>
      </c>
      <c r="BH647" s="212">
        <f t="shared" si="27"/>
        <v>0</v>
      </c>
      <c r="BI647" s="212">
        <f t="shared" si="28"/>
        <v>0</v>
      </c>
      <c r="BJ647" s="18" t="s">
        <v>85</v>
      </c>
      <c r="BK647" s="212">
        <f t="shared" si="29"/>
        <v>0</v>
      </c>
      <c r="BL647" s="18" t="s">
        <v>264</v>
      </c>
      <c r="BM647" s="211" t="s">
        <v>838</v>
      </c>
    </row>
    <row r="648" spans="1:65" s="2" customFormat="1" ht="24" customHeight="1">
      <c r="A648" s="35"/>
      <c r="B648" s="36"/>
      <c r="C648" s="249" t="s">
        <v>839</v>
      </c>
      <c r="D648" s="249" t="s">
        <v>216</v>
      </c>
      <c r="E648" s="250" t="s">
        <v>840</v>
      </c>
      <c r="F648" s="251" t="s">
        <v>841</v>
      </c>
      <c r="G648" s="252" t="s">
        <v>365</v>
      </c>
      <c r="H648" s="253">
        <v>37</v>
      </c>
      <c r="I648" s="254"/>
      <c r="J648" s="255">
        <f t="shared" si="20"/>
        <v>0</v>
      </c>
      <c r="K648" s="251" t="s">
        <v>1</v>
      </c>
      <c r="L648" s="256"/>
      <c r="M648" s="257" t="s">
        <v>1</v>
      </c>
      <c r="N648" s="258" t="s">
        <v>45</v>
      </c>
      <c r="O648" s="72"/>
      <c r="P648" s="209">
        <f t="shared" si="21"/>
        <v>0</v>
      </c>
      <c r="Q648" s="209">
        <v>2.0000000000000001E-4</v>
      </c>
      <c r="R648" s="209">
        <f t="shared" si="22"/>
        <v>7.4000000000000003E-3</v>
      </c>
      <c r="S648" s="209">
        <v>0</v>
      </c>
      <c r="T648" s="210">
        <f t="shared" si="23"/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211" t="s">
        <v>367</v>
      </c>
      <c r="AT648" s="211" t="s">
        <v>216</v>
      </c>
      <c r="AU648" s="211" t="s">
        <v>89</v>
      </c>
      <c r="AY648" s="18" t="s">
        <v>151</v>
      </c>
      <c r="BE648" s="212">
        <f t="shared" si="24"/>
        <v>0</v>
      </c>
      <c r="BF648" s="212">
        <f t="shared" si="25"/>
        <v>0</v>
      </c>
      <c r="BG648" s="212">
        <f t="shared" si="26"/>
        <v>0</v>
      </c>
      <c r="BH648" s="212">
        <f t="shared" si="27"/>
        <v>0</v>
      </c>
      <c r="BI648" s="212">
        <f t="shared" si="28"/>
        <v>0</v>
      </c>
      <c r="BJ648" s="18" t="s">
        <v>85</v>
      </c>
      <c r="BK648" s="212">
        <f t="shared" si="29"/>
        <v>0</v>
      </c>
      <c r="BL648" s="18" t="s">
        <v>264</v>
      </c>
      <c r="BM648" s="211" t="s">
        <v>842</v>
      </c>
    </row>
    <row r="649" spans="1:65" s="2" customFormat="1" ht="16.5" customHeight="1">
      <c r="A649" s="35"/>
      <c r="B649" s="36"/>
      <c r="C649" s="200" t="s">
        <v>843</v>
      </c>
      <c r="D649" s="200" t="s">
        <v>153</v>
      </c>
      <c r="E649" s="201" t="s">
        <v>844</v>
      </c>
      <c r="F649" s="202" t="s">
        <v>845</v>
      </c>
      <c r="G649" s="203" t="s">
        <v>226</v>
      </c>
      <c r="H649" s="204">
        <v>1</v>
      </c>
      <c r="I649" s="205"/>
      <c r="J649" s="206">
        <f t="shared" si="20"/>
        <v>0</v>
      </c>
      <c r="K649" s="202" t="s">
        <v>1</v>
      </c>
      <c r="L649" s="40"/>
      <c r="M649" s="207" t="s">
        <v>1</v>
      </c>
      <c r="N649" s="208" t="s">
        <v>45</v>
      </c>
      <c r="O649" s="72"/>
      <c r="P649" s="209">
        <f t="shared" si="21"/>
        <v>0</v>
      </c>
      <c r="Q649" s="209">
        <v>1.09E-3</v>
      </c>
      <c r="R649" s="209">
        <f t="shared" si="22"/>
        <v>1.09E-3</v>
      </c>
      <c r="S649" s="209">
        <v>0</v>
      </c>
      <c r="T649" s="210">
        <f t="shared" si="23"/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211" t="s">
        <v>264</v>
      </c>
      <c r="AT649" s="211" t="s">
        <v>153</v>
      </c>
      <c r="AU649" s="211" t="s">
        <v>89</v>
      </c>
      <c r="AY649" s="18" t="s">
        <v>151</v>
      </c>
      <c r="BE649" s="212">
        <f t="shared" si="24"/>
        <v>0</v>
      </c>
      <c r="BF649" s="212">
        <f t="shared" si="25"/>
        <v>0</v>
      </c>
      <c r="BG649" s="212">
        <f t="shared" si="26"/>
        <v>0</v>
      </c>
      <c r="BH649" s="212">
        <f t="shared" si="27"/>
        <v>0</v>
      </c>
      <c r="BI649" s="212">
        <f t="shared" si="28"/>
        <v>0</v>
      </c>
      <c r="BJ649" s="18" t="s">
        <v>85</v>
      </c>
      <c r="BK649" s="212">
        <f t="shared" si="29"/>
        <v>0</v>
      </c>
      <c r="BL649" s="18" t="s">
        <v>264</v>
      </c>
      <c r="BM649" s="211" t="s">
        <v>846</v>
      </c>
    </row>
    <row r="650" spans="1:65" s="2" customFormat="1" ht="16.5" customHeight="1">
      <c r="A650" s="35"/>
      <c r="B650" s="36"/>
      <c r="C650" s="200" t="s">
        <v>847</v>
      </c>
      <c r="D650" s="200" t="s">
        <v>153</v>
      </c>
      <c r="E650" s="201" t="s">
        <v>848</v>
      </c>
      <c r="F650" s="202" t="s">
        <v>849</v>
      </c>
      <c r="G650" s="203" t="s">
        <v>775</v>
      </c>
      <c r="H650" s="204">
        <v>17</v>
      </c>
      <c r="I650" s="205"/>
      <c r="J650" s="206">
        <f t="shared" si="20"/>
        <v>0</v>
      </c>
      <c r="K650" s="202" t="s">
        <v>1</v>
      </c>
      <c r="L650" s="40"/>
      <c r="M650" s="207" t="s">
        <v>1</v>
      </c>
      <c r="N650" s="208" t="s">
        <v>45</v>
      </c>
      <c r="O650" s="72"/>
      <c r="P650" s="209">
        <f t="shared" si="21"/>
        <v>0</v>
      </c>
      <c r="Q650" s="209">
        <v>0</v>
      </c>
      <c r="R650" s="209">
        <f t="shared" si="22"/>
        <v>0</v>
      </c>
      <c r="S650" s="209">
        <v>1.56E-3</v>
      </c>
      <c r="T650" s="210">
        <f t="shared" si="23"/>
        <v>2.6519999999999998E-2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211" t="s">
        <v>264</v>
      </c>
      <c r="AT650" s="211" t="s">
        <v>153</v>
      </c>
      <c r="AU650" s="211" t="s">
        <v>89</v>
      </c>
      <c r="AY650" s="18" t="s">
        <v>151</v>
      </c>
      <c r="BE650" s="212">
        <f t="shared" si="24"/>
        <v>0</v>
      </c>
      <c r="BF650" s="212">
        <f t="shared" si="25"/>
        <v>0</v>
      </c>
      <c r="BG650" s="212">
        <f t="shared" si="26"/>
        <v>0</v>
      </c>
      <c r="BH650" s="212">
        <f t="shared" si="27"/>
        <v>0</v>
      </c>
      <c r="BI650" s="212">
        <f t="shared" si="28"/>
        <v>0</v>
      </c>
      <c r="BJ650" s="18" t="s">
        <v>85</v>
      </c>
      <c r="BK650" s="212">
        <f t="shared" si="29"/>
        <v>0</v>
      </c>
      <c r="BL650" s="18" t="s">
        <v>264</v>
      </c>
      <c r="BM650" s="211" t="s">
        <v>850</v>
      </c>
    </row>
    <row r="651" spans="1:65" s="2" customFormat="1" ht="24" customHeight="1">
      <c r="A651" s="35"/>
      <c r="B651" s="36"/>
      <c r="C651" s="200" t="s">
        <v>851</v>
      </c>
      <c r="D651" s="200" t="s">
        <v>153</v>
      </c>
      <c r="E651" s="201" t="s">
        <v>852</v>
      </c>
      <c r="F651" s="202" t="s">
        <v>853</v>
      </c>
      <c r="G651" s="203" t="s">
        <v>775</v>
      </c>
      <c r="H651" s="204">
        <v>5</v>
      </c>
      <c r="I651" s="205"/>
      <c r="J651" s="206">
        <f t="shared" si="20"/>
        <v>0</v>
      </c>
      <c r="K651" s="202" t="s">
        <v>1</v>
      </c>
      <c r="L651" s="40"/>
      <c r="M651" s="207" t="s">
        <v>1</v>
      </c>
      <c r="N651" s="208" t="s">
        <v>45</v>
      </c>
      <c r="O651" s="72"/>
      <c r="P651" s="209">
        <f t="shared" si="21"/>
        <v>0</v>
      </c>
      <c r="Q651" s="209">
        <v>1.9599999999999999E-3</v>
      </c>
      <c r="R651" s="209">
        <f t="shared" si="22"/>
        <v>9.7999999999999997E-3</v>
      </c>
      <c r="S651" s="209">
        <v>0</v>
      </c>
      <c r="T651" s="210">
        <f t="shared" si="23"/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211" t="s">
        <v>264</v>
      </c>
      <c r="AT651" s="211" t="s">
        <v>153</v>
      </c>
      <c r="AU651" s="211" t="s">
        <v>89</v>
      </c>
      <c r="AY651" s="18" t="s">
        <v>151</v>
      </c>
      <c r="BE651" s="212">
        <f t="shared" si="24"/>
        <v>0</v>
      </c>
      <c r="BF651" s="212">
        <f t="shared" si="25"/>
        <v>0</v>
      </c>
      <c r="BG651" s="212">
        <f t="shared" si="26"/>
        <v>0</v>
      </c>
      <c r="BH651" s="212">
        <f t="shared" si="27"/>
        <v>0</v>
      </c>
      <c r="BI651" s="212">
        <f t="shared" si="28"/>
        <v>0</v>
      </c>
      <c r="BJ651" s="18" t="s">
        <v>85</v>
      </c>
      <c r="BK651" s="212">
        <f t="shared" si="29"/>
        <v>0</v>
      </c>
      <c r="BL651" s="18" t="s">
        <v>264</v>
      </c>
      <c r="BM651" s="211" t="s">
        <v>854</v>
      </c>
    </row>
    <row r="652" spans="1:65" s="2" customFormat="1" ht="16.5" customHeight="1">
      <c r="A652" s="35"/>
      <c r="B652" s="36"/>
      <c r="C652" s="200" t="s">
        <v>855</v>
      </c>
      <c r="D652" s="200" t="s">
        <v>153</v>
      </c>
      <c r="E652" s="201" t="s">
        <v>856</v>
      </c>
      <c r="F652" s="202" t="s">
        <v>857</v>
      </c>
      <c r="G652" s="203" t="s">
        <v>775</v>
      </c>
      <c r="H652" s="204">
        <v>13</v>
      </c>
      <c r="I652" s="205"/>
      <c r="J652" s="206">
        <f t="shared" si="20"/>
        <v>0</v>
      </c>
      <c r="K652" s="202" t="s">
        <v>1</v>
      </c>
      <c r="L652" s="40"/>
      <c r="M652" s="207" t="s">
        <v>1</v>
      </c>
      <c r="N652" s="208" t="s">
        <v>45</v>
      </c>
      <c r="O652" s="72"/>
      <c r="P652" s="209">
        <f t="shared" si="21"/>
        <v>0</v>
      </c>
      <c r="Q652" s="209">
        <v>1.8E-3</v>
      </c>
      <c r="R652" s="209">
        <f t="shared" si="22"/>
        <v>2.3400000000000001E-2</v>
      </c>
      <c r="S652" s="209">
        <v>0</v>
      </c>
      <c r="T652" s="210">
        <f t="shared" si="23"/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211" t="s">
        <v>264</v>
      </c>
      <c r="AT652" s="211" t="s">
        <v>153</v>
      </c>
      <c r="AU652" s="211" t="s">
        <v>89</v>
      </c>
      <c r="AY652" s="18" t="s">
        <v>151</v>
      </c>
      <c r="BE652" s="212">
        <f t="shared" si="24"/>
        <v>0</v>
      </c>
      <c r="BF652" s="212">
        <f t="shared" si="25"/>
        <v>0</v>
      </c>
      <c r="BG652" s="212">
        <f t="shared" si="26"/>
        <v>0</v>
      </c>
      <c r="BH652" s="212">
        <f t="shared" si="27"/>
        <v>0</v>
      </c>
      <c r="BI652" s="212">
        <f t="shared" si="28"/>
        <v>0</v>
      </c>
      <c r="BJ652" s="18" t="s">
        <v>85</v>
      </c>
      <c r="BK652" s="212">
        <f t="shared" si="29"/>
        <v>0</v>
      </c>
      <c r="BL652" s="18" t="s">
        <v>264</v>
      </c>
      <c r="BM652" s="211" t="s">
        <v>858</v>
      </c>
    </row>
    <row r="653" spans="1:65" s="2" customFormat="1" ht="16.5" customHeight="1">
      <c r="A653" s="35"/>
      <c r="B653" s="36"/>
      <c r="C653" s="200" t="s">
        <v>859</v>
      </c>
      <c r="D653" s="200" t="s">
        <v>153</v>
      </c>
      <c r="E653" s="201" t="s">
        <v>860</v>
      </c>
      <c r="F653" s="202" t="s">
        <v>861</v>
      </c>
      <c r="G653" s="203" t="s">
        <v>775</v>
      </c>
      <c r="H653" s="204">
        <v>2</v>
      </c>
      <c r="I653" s="205"/>
      <c r="J653" s="206">
        <f t="shared" si="20"/>
        <v>0</v>
      </c>
      <c r="K653" s="202" t="s">
        <v>1</v>
      </c>
      <c r="L653" s="40"/>
      <c r="M653" s="207" t="s">
        <v>1</v>
      </c>
      <c r="N653" s="208" t="s">
        <v>45</v>
      </c>
      <c r="O653" s="72"/>
      <c r="P653" s="209">
        <f t="shared" si="21"/>
        <v>0</v>
      </c>
      <c r="Q653" s="209">
        <v>1.8500000000000001E-3</v>
      </c>
      <c r="R653" s="209">
        <f t="shared" si="22"/>
        <v>3.7000000000000002E-3</v>
      </c>
      <c r="S653" s="209">
        <v>0</v>
      </c>
      <c r="T653" s="210">
        <f t="shared" si="23"/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211" t="s">
        <v>264</v>
      </c>
      <c r="AT653" s="211" t="s">
        <v>153</v>
      </c>
      <c r="AU653" s="211" t="s">
        <v>89</v>
      </c>
      <c r="AY653" s="18" t="s">
        <v>151</v>
      </c>
      <c r="BE653" s="212">
        <f t="shared" si="24"/>
        <v>0</v>
      </c>
      <c r="BF653" s="212">
        <f t="shared" si="25"/>
        <v>0</v>
      </c>
      <c r="BG653" s="212">
        <f t="shared" si="26"/>
        <v>0</v>
      </c>
      <c r="BH653" s="212">
        <f t="shared" si="27"/>
        <v>0</v>
      </c>
      <c r="BI653" s="212">
        <f t="shared" si="28"/>
        <v>0</v>
      </c>
      <c r="BJ653" s="18" t="s">
        <v>85</v>
      </c>
      <c r="BK653" s="212">
        <f t="shared" si="29"/>
        <v>0</v>
      </c>
      <c r="BL653" s="18" t="s">
        <v>264</v>
      </c>
      <c r="BM653" s="211" t="s">
        <v>862</v>
      </c>
    </row>
    <row r="654" spans="1:65" s="2" customFormat="1" ht="16.5" customHeight="1">
      <c r="A654" s="35"/>
      <c r="B654" s="36"/>
      <c r="C654" s="200" t="s">
        <v>863</v>
      </c>
      <c r="D654" s="200" t="s">
        <v>153</v>
      </c>
      <c r="E654" s="201" t="s">
        <v>864</v>
      </c>
      <c r="F654" s="202" t="s">
        <v>865</v>
      </c>
      <c r="G654" s="203" t="s">
        <v>226</v>
      </c>
      <c r="H654" s="204">
        <v>17</v>
      </c>
      <c r="I654" s="205"/>
      <c r="J654" s="206">
        <f t="shared" si="20"/>
        <v>0</v>
      </c>
      <c r="K654" s="202" t="s">
        <v>157</v>
      </c>
      <c r="L654" s="40"/>
      <c r="M654" s="207" t="s">
        <v>1</v>
      </c>
      <c r="N654" s="208" t="s">
        <v>45</v>
      </c>
      <c r="O654" s="72"/>
      <c r="P654" s="209">
        <f t="shared" si="21"/>
        <v>0</v>
      </c>
      <c r="Q654" s="209">
        <v>0</v>
      </c>
      <c r="R654" s="209">
        <f t="shared" si="22"/>
        <v>0</v>
      </c>
      <c r="S654" s="209">
        <v>8.4999999999999995E-4</v>
      </c>
      <c r="T654" s="210">
        <f t="shared" si="23"/>
        <v>1.4449999999999999E-2</v>
      </c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R654" s="211" t="s">
        <v>264</v>
      </c>
      <c r="AT654" s="211" t="s">
        <v>153</v>
      </c>
      <c r="AU654" s="211" t="s">
        <v>89</v>
      </c>
      <c r="AY654" s="18" t="s">
        <v>151</v>
      </c>
      <c r="BE654" s="212">
        <f t="shared" si="24"/>
        <v>0</v>
      </c>
      <c r="BF654" s="212">
        <f t="shared" si="25"/>
        <v>0</v>
      </c>
      <c r="BG654" s="212">
        <f t="shared" si="26"/>
        <v>0</v>
      </c>
      <c r="BH654" s="212">
        <f t="shared" si="27"/>
        <v>0</v>
      </c>
      <c r="BI654" s="212">
        <f t="shared" si="28"/>
        <v>0</v>
      </c>
      <c r="BJ654" s="18" t="s">
        <v>85</v>
      </c>
      <c r="BK654" s="212">
        <f t="shared" si="29"/>
        <v>0</v>
      </c>
      <c r="BL654" s="18" t="s">
        <v>264</v>
      </c>
      <c r="BM654" s="211" t="s">
        <v>866</v>
      </c>
    </row>
    <row r="655" spans="1:65" s="2" customFormat="1" ht="16.5" customHeight="1">
      <c r="A655" s="35"/>
      <c r="B655" s="36"/>
      <c r="C655" s="200" t="s">
        <v>867</v>
      </c>
      <c r="D655" s="200" t="s">
        <v>153</v>
      </c>
      <c r="E655" s="201" t="s">
        <v>868</v>
      </c>
      <c r="F655" s="202" t="s">
        <v>869</v>
      </c>
      <c r="G655" s="203" t="s">
        <v>226</v>
      </c>
      <c r="H655" s="204">
        <v>13</v>
      </c>
      <c r="I655" s="205"/>
      <c r="J655" s="206">
        <f t="shared" si="20"/>
        <v>0</v>
      </c>
      <c r="K655" s="202" t="s">
        <v>1</v>
      </c>
      <c r="L655" s="40"/>
      <c r="M655" s="207" t="s">
        <v>1</v>
      </c>
      <c r="N655" s="208" t="s">
        <v>45</v>
      </c>
      <c r="O655" s="72"/>
      <c r="P655" s="209">
        <f t="shared" si="21"/>
        <v>0</v>
      </c>
      <c r="Q655" s="209">
        <v>2.3000000000000001E-4</v>
      </c>
      <c r="R655" s="209">
        <f t="shared" si="22"/>
        <v>2.99E-3</v>
      </c>
      <c r="S655" s="209">
        <v>0</v>
      </c>
      <c r="T655" s="210">
        <f t="shared" si="23"/>
        <v>0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211" t="s">
        <v>264</v>
      </c>
      <c r="AT655" s="211" t="s">
        <v>153</v>
      </c>
      <c r="AU655" s="211" t="s">
        <v>89</v>
      </c>
      <c r="AY655" s="18" t="s">
        <v>151</v>
      </c>
      <c r="BE655" s="212">
        <f t="shared" si="24"/>
        <v>0</v>
      </c>
      <c r="BF655" s="212">
        <f t="shared" si="25"/>
        <v>0</v>
      </c>
      <c r="BG655" s="212">
        <f t="shared" si="26"/>
        <v>0</v>
      </c>
      <c r="BH655" s="212">
        <f t="shared" si="27"/>
        <v>0</v>
      </c>
      <c r="BI655" s="212">
        <f t="shared" si="28"/>
        <v>0</v>
      </c>
      <c r="BJ655" s="18" t="s">
        <v>85</v>
      </c>
      <c r="BK655" s="212">
        <f t="shared" si="29"/>
        <v>0</v>
      </c>
      <c r="BL655" s="18" t="s">
        <v>264</v>
      </c>
      <c r="BM655" s="211" t="s">
        <v>870</v>
      </c>
    </row>
    <row r="656" spans="1:65" s="2" customFormat="1" ht="24" customHeight="1">
      <c r="A656" s="35"/>
      <c r="B656" s="36"/>
      <c r="C656" s="200" t="s">
        <v>871</v>
      </c>
      <c r="D656" s="200" t="s">
        <v>153</v>
      </c>
      <c r="E656" s="201" t="s">
        <v>872</v>
      </c>
      <c r="F656" s="202" t="s">
        <v>873</v>
      </c>
      <c r="G656" s="203" t="s">
        <v>226</v>
      </c>
      <c r="H656" s="204">
        <v>1</v>
      </c>
      <c r="I656" s="205"/>
      <c r="J656" s="206">
        <f t="shared" si="20"/>
        <v>0</v>
      </c>
      <c r="K656" s="202" t="s">
        <v>1</v>
      </c>
      <c r="L656" s="40"/>
      <c r="M656" s="207" t="s">
        <v>1</v>
      </c>
      <c r="N656" s="208" t="s">
        <v>45</v>
      </c>
      <c r="O656" s="72"/>
      <c r="P656" s="209">
        <f t="shared" si="21"/>
        <v>0</v>
      </c>
      <c r="Q656" s="209">
        <v>6.6E-4</v>
      </c>
      <c r="R656" s="209">
        <f t="shared" si="22"/>
        <v>6.6E-4</v>
      </c>
      <c r="S656" s="209">
        <v>0</v>
      </c>
      <c r="T656" s="210">
        <f t="shared" si="23"/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211" t="s">
        <v>264</v>
      </c>
      <c r="AT656" s="211" t="s">
        <v>153</v>
      </c>
      <c r="AU656" s="211" t="s">
        <v>89</v>
      </c>
      <c r="AY656" s="18" t="s">
        <v>151</v>
      </c>
      <c r="BE656" s="212">
        <f t="shared" si="24"/>
        <v>0</v>
      </c>
      <c r="BF656" s="212">
        <f t="shared" si="25"/>
        <v>0</v>
      </c>
      <c r="BG656" s="212">
        <f t="shared" si="26"/>
        <v>0</v>
      </c>
      <c r="BH656" s="212">
        <f t="shared" si="27"/>
        <v>0</v>
      </c>
      <c r="BI656" s="212">
        <f t="shared" si="28"/>
        <v>0</v>
      </c>
      <c r="BJ656" s="18" t="s">
        <v>85</v>
      </c>
      <c r="BK656" s="212">
        <f t="shared" si="29"/>
        <v>0</v>
      </c>
      <c r="BL656" s="18" t="s">
        <v>264</v>
      </c>
      <c r="BM656" s="211" t="s">
        <v>874</v>
      </c>
    </row>
    <row r="657" spans="1:65" s="2" customFormat="1" ht="24" customHeight="1">
      <c r="A657" s="35"/>
      <c r="B657" s="36"/>
      <c r="C657" s="200" t="s">
        <v>875</v>
      </c>
      <c r="D657" s="200" t="s">
        <v>153</v>
      </c>
      <c r="E657" s="201" t="s">
        <v>876</v>
      </c>
      <c r="F657" s="202" t="s">
        <v>877</v>
      </c>
      <c r="G657" s="203" t="s">
        <v>611</v>
      </c>
      <c r="H657" s="270"/>
      <c r="I657" s="205"/>
      <c r="J657" s="206">
        <f t="shared" si="20"/>
        <v>0</v>
      </c>
      <c r="K657" s="202" t="s">
        <v>1</v>
      </c>
      <c r="L657" s="40"/>
      <c r="M657" s="207" t="s">
        <v>1</v>
      </c>
      <c r="N657" s="208" t="s">
        <v>45</v>
      </c>
      <c r="O657" s="72"/>
      <c r="P657" s="209">
        <f t="shared" si="21"/>
        <v>0</v>
      </c>
      <c r="Q657" s="209">
        <v>0</v>
      </c>
      <c r="R657" s="209">
        <f t="shared" si="22"/>
        <v>0</v>
      </c>
      <c r="S657" s="209">
        <v>0</v>
      </c>
      <c r="T657" s="210">
        <f t="shared" si="23"/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211" t="s">
        <v>264</v>
      </c>
      <c r="AT657" s="211" t="s">
        <v>153</v>
      </c>
      <c r="AU657" s="211" t="s">
        <v>89</v>
      </c>
      <c r="AY657" s="18" t="s">
        <v>151</v>
      </c>
      <c r="BE657" s="212">
        <f t="shared" si="24"/>
        <v>0</v>
      </c>
      <c r="BF657" s="212">
        <f t="shared" si="25"/>
        <v>0</v>
      </c>
      <c r="BG657" s="212">
        <f t="shared" si="26"/>
        <v>0</v>
      </c>
      <c r="BH657" s="212">
        <f t="shared" si="27"/>
        <v>0</v>
      </c>
      <c r="BI657" s="212">
        <f t="shared" si="28"/>
        <v>0</v>
      </c>
      <c r="BJ657" s="18" t="s">
        <v>85</v>
      </c>
      <c r="BK657" s="212">
        <f t="shared" si="29"/>
        <v>0</v>
      </c>
      <c r="BL657" s="18" t="s">
        <v>264</v>
      </c>
      <c r="BM657" s="211" t="s">
        <v>878</v>
      </c>
    </row>
    <row r="658" spans="1:65" s="12" customFormat="1" ht="22.8" customHeight="1">
      <c r="B658" s="184"/>
      <c r="C658" s="185"/>
      <c r="D658" s="186" t="s">
        <v>79</v>
      </c>
      <c r="E658" s="198" t="s">
        <v>879</v>
      </c>
      <c r="F658" s="198" t="s">
        <v>880</v>
      </c>
      <c r="G658" s="185"/>
      <c r="H658" s="185"/>
      <c r="I658" s="188"/>
      <c r="J658" s="199">
        <f>BK658</f>
        <v>0</v>
      </c>
      <c r="K658" s="185"/>
      <c r="L658" s="190"/>
      <c r="M658" s="191"/>
      <c r="N658" s="192"/>
      <c r="O658" s="192"/>
      <c r="P658" s="193">
        <f>SUM(P659:P662)</f>
        <v>0</v>
      </c>
      <c r="Q658" s="192"/>
      <c r="R658" s="193">
        <f>SUM(R659:R662)</f>
        <v>0.19488000000000003</v>
      </c>
      <c r="S658" s="192"/>
      <c r="T658" s="194">
        <f>SUM(T659:T662)</f>
        <v>0</v>
      </c>
      <c r="AR658" s="195" t="s">
        <v>89</v>
      </c>
      <c r="AT658" s="196" t="s">
        <v>79</v>
      </c>
      <c r="AU658" s="196" t="s">
        <v>85</v>
      </c>
      <c r="AY658" s="195" t="s">
        <v>151</v>
      </c>
      <c r="BK658" s="197">
        <f>SUM(BK659:BK662)</f>
        <v>0</v>
      </c>
    </row>
    <row r="659" spans="1:65" s="2" customFormat="1" ht="24" customHeight="1">
      <c r="A659" s="35"/>
      <c r="B659" s="36"/>
      <c r="C659" s="200" t="s">
        <v>881</v>
      </c>
      <c r="D659" s="200" t="s">
        <v>153</v>
      </c>
      <c r="E659" s="201" t="s">
        <v>882</v>
      </c>
      <c r="F659" s="202" t="s">
        <v>883</v>
      </c>
      <c r="G659" s="203" t="s">
        <v>775</v>
      </c>
      <c r="H659" s="204">
        <v>1</v>
      </c>
      <c r="I659" s="205"/>
      <c r="J659" s="206">
        <f>ROUND(I659*H659,2)</f>
        <v>0</v>
      </c>
      <c r="K659" s="202" t="s">
        <v>1</v>
      </c>
      <c r="L659" s="40"/>
      <c r="M659" s="207" t="s">
        <v>1</v>
      </c>
      <c r="N659" s="208" t="s">
        <v>45</v>
      </c>
      <c r="O659" s="72"/>
      <c r="P659" s="209">
        <f>O659*H659</f>
        <v>0</v>
      </c>
      <c r="Q659" s="209">
        <v>9.3520000000000006E-2</v>
      </c>
      <c r="R659" s="209">
        <f>Q659*H659</f>
        <v>9.3520000000000006E-2</v>
      </c>
      <c r="S659" s="209">
        <v>0</v>
      </c>
      <c r="T659" s="210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211" t="s">
        <v>264</v>
      </c>
      <c r="AT659" s="211" t="s">
        <v>153</v>
      </c>
      <c r="AU659" s="211" t="s">
        <v>89</v>
      </c>
      <c r="AY659" s="18" t="s">
        <v>151</v>
      </c>
      <c r="BE659" s="212">
        <f>IF(N659="základní",J659,0)</f>
        <v>0</v>
      </c>
      <c r="BF659" s="212">
        <f>IF(N659="snížená",J659,0)</f>
        <v>0</v>
      </c>
      <c r="BG659" s="212">
        <f>IF(N659="zákl. přenesená",J659,0)</f>
        <v>0</v>
      </c>
      <c r="BH659" s="212">
        <f>IF(N659="sníž. přenesená",J659,0)</f>
        <v>0</v>
      </c>
      <c r="BI659" s="212">
        <f>IF(N659="nulová",J659,0)</f>
        <v>0</v>
      </c>
      <c r="BJ659" s="18" t="s">
        <v>85</v>
      </c>
      <c r="BK659" s="212">
        <f>ROUND(I659*H659,2)</f>
        <v>0</v>
      </c>
      <c r="BL659" s="18" t="s">
        <v>264</v>
      </c>
      <c r="BM659" s="211" t="s">
        <v>884</v>
      </c>
    </row>
    <row r="660" spans="1:65" s="2" customFormat="1" ht="16.5" customHeight="1">
      <c r="A660" s="35"/>
      <c r="B660" s="36"/>
      <c r="C660" s="249" t="s">
        <v>885</v>
      </c>
      <c r="D660" s="249" t="s">
        <v>216</v>
      </c>
      <c r="E660" s="250" t="s">
        <v>886</v>
      </c>
      <c r="F660" s="251" t="s">
        <v>887</v>
      </c>
      <c r="G660" s="252" t="s">
        <v>226</v>
      </c>
      <c r="H660" s="253">
        <v>1</v>
      </c>
      <c r="I660" s="254"/>
      <c r="J660" s="255">
        <f>ROUND(I660*H660,2)</f>
        <v>0</v>
      </c>
      <c r="K660" s="251" t="s">
        <v>1</v>
      </c>
      <c r="L660" s="256"/>
      <c r="M660" s="257" t="s">
        <v>1</v>
      </c>
      <c r="N660" s="258" t="s">
        <v>45</v>
      </c>
      <c r="O660" s="72"/>
      <c r="P660" s="209">
        <f>O660*H660</f>
        <v>0</v>
      </c>
      <c r="Q660" s="209">
        <v>8.7999999999999995E-2</v>
      </c>
      <c r="R660" s="209">
        <f>Q660*H660</f>
        <v>8.7999999999999995E-2</v>
      </c>
      <c r="S660" s="209">
        <v>0</v>
      </c>
      <c r="T660" s="210">
        <f>S660*H660</f>
        <v>0</v>
      </c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R660" s="211" t="s">
        <v>367</v>
      </c>
      <c r="AT660" s="211" t="s">
        <v>216</v>
      </c>
      <c r="AU660" s="211" t="s">
        <v>89</v>
      </c>
      <c r="AY660" s="18" t="s">
        <v>151</v>
      </c>
      <c r="BE660" s="212">
        <f>IF(N660="základní",J660,0)</f>
        <v>0</v>
      </c>
      <c r="BF660" s="212">
        <f>IF(N660="snížená",J660,0)</f>
        <v>0</v>
      </c>
      <c r="BG660" s="212">
        <f>IF(N660="zákl. přenesená",J660,0)</f>
        <v>0</v>
      </c>
      <c r="BH660" s="212">
        <f>IF(N660="sníž. přenesená",J660,0)</f>
        <v>0</v>
      </c>
      <c r="BI660" s="212">
        <f>IF(N660="nulová",J660,0)</f>
        <v>0</v>
      </c>
      <c r="BJ660" s="18" t="s">
        <v>85</v>
      </c>
      <c r="BK660" s="212">
        <f>ROUND(I660*H660,2)</f>
        <v>0</v>
      </c>
      <c r="BL660" s="18" t="s">
        <v>264</v>
      </c>
      <c r="BM660" s="211" t="s">
        <v>888</v>
      </c>
    </row>
    <row r="661" spans="1:65" s="2" customFormat="1" ht="24" customHeight="1">
      <c r="A661" s="35"/>
      <c r="B661" s="36"/>
      <c r="C661" s="200" t="s">
        <v>889</v>
      </c>
      <c r="D661" s="200" t="s">
        <v>153</v>
      </c>
      <c r="E661" s="201" t="s">
        <v>890</v>
      </c>
      <c r="F661" s="202" t="s">
        <v>891</v>
      </c>
      <c r="G661" s="203" t="s">
        <v>775</v>
      </c>
      <c r="H661" s="204">
        <v>2</v>
      </c>
      <c r="I661" s="205"/>
      <c r="J661" s="206">
        <f>ROUND(I661*H661,2)</f>
        <v>0</v>
      </c>
      <c r="K661" s="202" t="s">
        <v>1</v>
      </c>
      <c r="L661" s="40"/>
      <c r="M661" s="207" t="s">
        <v>1</v>
      </c>
      <c r="N661" s="208" t="s">
        <v>45</v>
      </c>
      <c r="O661" s="72"/>
      <c r="P661" s="209">
        <f>O661*H661</f>
        <v>0</v>
      </c>
      <c r="Q661" s="209">
        <v>6.6800000000000002E-3</v>
      </c>
      <c r="R661" s="209">
        <f>Q661*H661</f>
        <v>1.336E-2</v>
      </c>
      <c r="S661" s="209">
        <v>0</v>
      </c>
      <c r="T661" s="210">
        <f>S661*H661</f>
        <v>0</v>
      </c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R661" s="211" t="s">
        <v>264</v>
      </c>
      <c r="AT661" s="211" t="s">
        <v>153</v>
      </c>
      <c r="AU661" s="211" t="s">
        <v>89</v>
      </c>
      <c r="AY661" s="18" t="s">
        <v>151</v>
      </c>
      <c r="BE661" s="212">
        <f>IF(N661="základní",J661,0)</f>
        <v>0</v>
      </c>
      <c r="BF661" s="212">
        <f>IF(N661="snížená",J661,0)</f>
        <v>0</v>
      </c>
      <c r="BG661" s="212">
        <f>IF(N661="zákl. přenesená",J661,0)</f>
        <v>0</v>
      </c>
      <c r="BH661" s="212">
        <f>IF(N661="sníž. přenesená",J661,0)</f>
        <v>0</v>
      </c>
      <c r="BI661" s="212">
        <f>IF(N661="nulová",J661,0)</f>
        <v>0</v>
      </c>
      <c r="BJ661" s="18" t="s">
        <v>85</v>
      </c>
      <c r="BK661" s="212">
        <f>ROUND(I661*H661,2)</f>
        <v>0</v>
      </c>
      <c r="BL661" s="18" t="s">
        <v>264</v>
      </c>
      <c r="BM661" s="211" t="s">
        <v>892</v>
      </c>
    </row>
    <row r="662" spans="1:65" s="2" customFormat="1" ht="24" customHeight="1">
      <c r="A662" s="35"/>
      <c r="B662" s="36"/>
      <c r="C662" s="200" t="s">
        <v>893</v>
      </c>
      <c r="D662" s="200" t="s">
        <v>153</v>
      </c>
      <c r="E662" s="201" t="s">
        <v>894</v>
      </c>
      <c r="F662" s="202" t="s">
        <v>895</v>
      </c>
      <c r="G662" s="203" t="s">
        <v>611</v>
      </c>
      <c r="H662" s="270"/>
      <c r="I662" s="205"/>
      <c r="J662" s="206">
        <f>ROUND(I662*H662,2)</f>
        <v>0</v>
      </c>
      <c r="K662" s="202" t="s">
        <v>1</v>
      </c>
      <c r="L662" s="40"/>
      <c r="M662" s="207" t="s">
        <v>1</v>
      </c>
      <c r="N662" s="208" t="s">
        <v>45</v>
      </c>
      <c r="O662" s="72"/>
      <c r="P662" s="209">
        <f>O662*H662</f>
        <v>0</v>
      </c>
      <c r="Q662" s="209">
        <v>0</v>
      </c>
      <c r="R662" s="209">
        <f>Q662*H662</f>
        <v>0</v>
      </c>
      <c r="S662" s="209">
        <v>0</v>
      </c>
      <c r="T662" s="210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211" t="s">
        <v>264</v>
      </c>
      <c r="AT662" s="211" t="s">
        <v>153</v>
      </c>
      <c r="AU662" s="211" t="s">
        <v>89</v>
      </c>
      <c r="AY662" s="18" t="s">
        <v>151</v>
      </c>
      <c r="BE662" s="212">
        <f>IF(N662="základní",J662,0)</f>
        <v>0</v>
      </c>
      <c r="BF662" s="212">
        <f>IF(N662="snížená",J662,0)</f>
        <v>0</v>
      </c>
      <c r="BG662" s="212">
        <f>IF(N662="zákl. přenesená",J662,0)</f>
        <v>0</v>
      </c>
      <c r="BH662" s="212">
        <f>IF(N662="sníž. přenesená",J662,0)</f>
        <v>0</v>
      </c>
      <c r="BI662" s="212">
        <f>IF(N662="nulová",J662,0)</f>
        <v>0</v>
      </c>
      <c r="BJ662" s="18" t="s">
        <v>85</v>
      </c>
      <c r="BK662" s="212">
        <f>ROUND(I662*H662,2)</f>
        <v>0</v>
      </c>
      <c r="BL662" s="18" t="s">
        <v>264</v>
      </c>
      <c r="BM662" s="211" t="s">
        <v>896</v>
      </c>
    </row>
    <row r="663" spans="1:65" s="12" customFormat="1" ht="22.8" customHeight="1">
      <c r="B663" s="184"/>
      <c r="C663" s="185"/>
      <c r="D663" s="186" t="s">
        <v>79</v>
      </c>
      <c r="E663" s="198" t="s">
        <v>897</v>
      </c>
      <c r="F663" s="198" t="s">
        <v>898</v>
      </c>
      <c r="G663" s="185"/>
      <c r="H663" s="185"/>
      <c r="I663" s="188"/>
      <c r="J663" s="199">
        <f>BK663</f>
        <v>0</v>
      </c>
      <c r="K663" s="185"/>
      <c r="L663" s="190"/>
      <c r="M663" s="191"/>
      <c r="N663" s="192"/>
      <c r="O663" s="192"/>
      <c r="P663" s="193">
        <f>SUM(P664:P672)</f>
        <v>0</v>
      </c>
      <c r="Q663" s="192"/>
      <c r="R663" s="193">
        <f>SUM(R664:R672)</f>
        <v>0.1852</v>
      </c>
      <c r="S663" s="192"/>
      <c r="T663" s="194">
        <f>SUM(T664:T672)</f>
        <v>0.81280000000000008</v>
      </c>
      <c r="AR663" s="195" t="s">
        <v>89</v>
      </c>
      <c r="AT663" s="196" t="s">
        <v>79</v>
      </c>
      <c r="AU663" s="196" t="s">
        <v>85</v>
      </c>
      <c r="AY663" s="195" t="s">
        <v>151</v>
      </c>
      <c r="BK663" s="197">
        <f>SUM(BK664:BK672)</f>
        <v>0</v>
      </c>
    </row>
    <row r="664" spans="1:65" s="2" customFormat="1" ht="16.5" customHeight="1">
      <c r="A664" s="35"/>
      <c r="B664" s="36"/>
      <c r="C664" s="200" t="s">
        <v>899</v>
      </c>
      <c r="D664" s="200" t="s">
        <v>153</v>
      </c>
      <c r="E664" s="201" t="s">
        <v>900</v>
      </c>
      <c r="F664" s="202" t="s">
        <v>901</v>
      </c>
      <c r="G664" s="203" t="s">
        <v>365</v>
      </c>
      <c r="H664" s="204">
        <v>254</v>
      </c>
      <c r="I664" s="205"/>
      <c r="J664" s="206">
        <f t="shared" ref="J664:J672" si="30">ROUND(I664*H664,2)</f>
        <v>0</v>
      </c>
      <c r="K664" s="202" t="s">
        <v>1</v>
      </c>
      <c r="L664" s="40"/>
      <c r="M664" s="207" t="s">
        <v>1</v>
      </c>
      <c r="N664" s="208" t="s">
        <v>45</v>
      </c>
      <c r="O664" s="72"/>
      <c r="P664" s="209">
        <f t="shared" ref="P664:P672" si="31">O664*H664</f>
        <v>0</v>
      </c>
      <c r="Q664" s="209">
        <v>2.0000000000000002E-5</v>
      </c>
      <c r="R664" s="209">
        <f t="shared" ref="R664:R672" si="32">Q664*H664</f>
        <v>5.0800000000000003E-3</v>
      </c>
      <c r="S664" s="209">
        <v>3.2000000000000002E-3</v>
      </c>
      <c r="T664" s="210">
        <f t="shared" ref="T664:T672" si="33">S664*H664</f>
        <v>0.81280000000000008</v>
      </c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R664" s="211" t="s">
        <v>264</v>
      </c>
      <c r="AT664" s="211" t="s">
        <v>153</v>
      </c>
      <c r="AU664" s="211" t="s">
        <v>89</v>
      </c>
      <c r="AY664" s="18" t="s">
        <v>151</v>
      </c>
      <c r="BE664" s="212">
        <f t="shared" ref="BE664:BE672" si="34">IF(N664="základní",J664,0)</f>
        <v>0</v>
      </c>
      <c r="BF664" s="212">
        <f t="shared" ref="BF664:BF672" si="35">IF(N664="snížená",J664,0)</f>
        <v>0</v>
      </c>
      <c r="BG664" s="212">
        <f t="shared" ref="BG664:BG672" si="36">IF(N664="zákl. přenesená",J664,0)</f>
        <v>0</v>
      </c>
      <c r="BH664" s="212">
        <f t="shared" ref="BH664:BH672" si="37">IF(N664="sníž. přenesená",J664,0)</f>
        <v>0</v>
      </c>
      <c r="BI664" s="212">
        <f t="shared" ref="BI664:BI672" si="38">IF(N664="nulová",J664,0)</f>
        <v>0</v>
      </c>
      <c r="BJ664" s="18" t="s">
        <v>85</v>
      </c>
      <c r="BK664" s="212">
        <f t="shared" ref="BK664:BK672" si="39">ROUND(I664*H664,2)</f>
        <v>0</v>
      </c>
      <c r="BL664" s="18" t="s">
        <v>264</v>
      </c>
      <c r="BM664" s="211" t="s">
        <v>902</v>
      </c>
    </row>
    <row r="665" spans="1:65" s="2" customFormat="1" ht="24" customHeight="1">
      <c r="A665" s="35"/>
      <c r="B665" s="36"/>
      <c r="C665" s="200" t="s">
        <v>903</v>
      </c>
      <c r="D665" s="200" t="s">
        <v>153</v>
      </c>
      <c r="E665" s="201" t="s">
        <v>904</v>
      </c>
      <c r="F665" s="202" t="s">
        <v>905</v>
      </c>
      <c r="G665" s="203" t="s">
        <v>365</v>
      </c>
      <c r="H665" s="204">
        <v>15</v>
      </c>
      <c r="I665" s="205"/>
      <c r="J665" s="206">
        <f t="shared" si="30"/>
        <v>0</v>
      </c>
      <c r="K665" s="202" t="s">
        <v>1</v>
      </c>
      <c r="L665" s="40"/>
      <c r="M665" s="207" t="s">
        <v>1</v>
      </c>
      <c r="N665" s="208" t="s">
        <v>45</v>
      </c>
      <c r="O665" s="72"/>
      <c r="P665" s="209">
        <f t="shared" si="31"/>
        <v>0</v>
      </c>
      <c r="Q665" s="209">
        <v>3.6999999999999999E-4</v>
      </c>
      <c r="R665" s="209">
        <f t="shared" si="32"/>
        <v>5.5500000000000002E-3</v>
      </c>
      <c r="S665" s="209">
        <v>0</v>
      </c>
      <c r="T665" s="210">
        <f t="shared" si="33"/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211" t="s">
        <v>264</v>
      </c>
      <c r="AT665" s="211" t="s">
        <v>153</v>
      </c>
      <c r="AU665" s="211" t="s">
        <v>89</v>
      </c>
      <c r="AY665" s="18" t="s">
        <v>151</v>
      </c>
      <c r="BE665" s="212">
        <f t="shared" si="34"/>
        <v>0</v>
      </c>
      <c r="BF665" s="212">
        <f t="shared" si="35"/>
        <v>0</v>
      </c>
      <c r="BG665" s="212">
        <f t="shared" si="36"/>
        <v>0</v>
      </c>
      <c r="BH665" s="212">
        <f t="shared" si="37"/>
        <v>0</v>
      </c>
      <c r="BI665" s="212">
        <f t="shared" si="38"/>
        <v>0</v>
      </c>
      <c r="BJ665" s="18" t="s">
        <v>85</v>
      </c>
      <c r="BK665" s="212">
        <f t="shared" si="39"/>
        <v>0</v>
      </c>
      <c r="BL665" s="18" t="s">
        <v>264</v>
      </c>
      <c r="BM665" s="211" t="s">
        <v>906</v>
      </c>
    </row>
    <row r="666" spans="1:65" s="2" customFormat="1" ht="24" customHeight="1">
      <c r="A666" s="35"/>
      <c r="B666" s="36"/>
      <c r="C666" s="200" t="s">
        <v>907</v>
      </c>
      <c r="D666" s="200" t="s">
        <v>153</v>
      </c>
      <c r="E666" s="201" t="s">
        <v>908</v>
      </c>
      <c r="F666" s="202" t="s">
        <v>909</v>
      </c>
      <c r="G666" s="203" t="s">
        <v>365</v>
      </c>
      <c r="H666" s="204">
        <v>49</v>
      </c>
      <c r="I666" s="205"/>
      <c r="J666" s="206">
        <f t="shared" si="30"/>
        <v>0</v>
      </c>
      <c r="K666" s="202" t="s">
        <v>1</v>
      </c>
      <c r="L666" s="40"/>
      <c r="M666" s="207" t="s">
        <v>1</v>
      </c>
      <c r="N666" s="208" t="s">
        <v>45</v>
      </c>
      <c r="O666" s="72"/>
      <c r="P666" s="209">
        <f t="shared" si="31"/>
        <v>0</v>
      </c>
      <c r="Q666" s="209">
        <v>4.6000000000000001E-4</v>
      </c>
      <c r="R666" s="209">
        <f t="shared" si="32"/>
        <v>2.2540000000000001E-2</v>
      </c>
      <c r="S666" s="209">
        <v>0</v>
      </c>
      <c r="T666" s="210">
        <f t="shared" si="33"/>
        <v>0</v>
      </c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R666" s="211" t="s">
        <v>264</v>
      </c>
      <c r="AT666" s="211" t="s">
        <v>153</v>
      </c>
      <c r="AU666" s="211" t="s">
        <v>89</v>
      </c>
      <c r="AY666" s="18" t="s">
        <v>151</v>
      </c>
      <c r="BE666" s="212">
        <f t="shared" si="34"/>
        <v>0</v>
      </c>
      <c r="BF666" s="212">
        <f t="shared" si="35"/>
        <v>0</v>
      </c>
      <c r="BG666" s="212">
        <f t="shared" si="36"/>
        <v>0</v>
      </c>
      <c r="BH666" s="212">
        <f t="shared" si="37"/>
        <v>0</v>
      </c>
      <c r="BI666" s="212">
        <f t="shared" si="38"/>
        <v>0</v>
      </c>
      <c r="BJ666" s="18" t="s">
        <v>85</v>
      </c>
      <c r="BK666" s="212">
        <f t="shared" si="39"/>
        <v>0</v>
      </c>
      <c r="BL666" s="18" t="s">
        <v>264</v>
      </c>
      <c r="BM666" s="211" t="s">
        <v>910</v>
      </c>
    </row>
    <row r="667" spans="1:65" s="2" customFormat="1" ht="24" customHeight="1">
      <c r="A667" s="35"/>
      <c r="B667" s="36"/>
      <c r="C667" s="200" t="s">
        <v>911</v>
      </c>
      <c r="D667" s="200" t="s">
        <v>153</v>
      </c>
      <c r="E667" s="201" t="s">
        <v>912</v>
      </c>
      <c r="F667" s="202" t="s">
        <v>913</v>
      </c>
      <c r="G667" s="203" t="s">
        <v>365</v>
      </c>
      <c r="H667" s="204">
        <v>125</v>
      </c>
      <c r="I667" s="205"/>
      <c r="J667" s="206">
        <f t="shared" si="30"/>
        <v>0</v>
      </c>
      <c r="K667" s="202" t="s">
        <v>1</v>
      </c>
      <c r="L667" s="40"/>
      <c r="M667" s="207" t="s">
        <v>1</v>
      </c>
      <c r="N667" s="208" t="s">
        <v>45</v>
      </c>
      <c r="O667" s="72"/>
      <c r="P667" s="209">
        <f t="shared" si="31"/>
        <v>0</v>
      </c>
      <c r="Q667" s="209">
        <v>7.1000000000000002E-4</v>
      </c>
      <c r="R667" s="209">
        <f t="shared" si="32"/>
        <v>8.8749999999999996E-2</v>
      </c>
      <c r="S667" s="209">
        <v>0</v>
      </c>
      <c r="T667" s="210">
        <f t="shared" si="33"/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211" t="s">
        <v>264</v>
      </c>
      <c r="AT667" s="211" t="s">
        <v>153</v>
      </c>
      <c r="AU667" s="211" t="s">
        <v>89</v>
      </c>
      <c r="AY667" s="18" t="s">
        <v>151</v>
      </c>
      <c r="BE667" s="212">
        <f t="shared" si="34"/>
        <v>0</v>
      </c>
      <c r="BF667" s="212">
        <f t="shared" si="35"/>
        <v>0</v>
      </c>
      <c r="BG667" s="212">
        <f t="shared" si="36"/>
        <v>0</v>
      </c>
      <c r="BH667" s="212">
        <f t="shared" si="37"/>
        <v>0</v>
      </c>
      <c r="BI667" s="212">
        <f t="shared" si="38"/>
        <v>0</v>
      </c>
      <c r="BJ667" s="18" t="s">
        <v>85</v>
      </c>
      <c r="BK667" s="212">
        <f t="shared" si="39"/>
        <v>0</v>
      </c>
      <c r="BL667" s="18" t="s">
        <v>264</v>
      </c>
      <c r="BM667" s="211" t="s">
        <v>914</v>
      </c>
    </row>
    <row r="668" spans="1:65" s="2" customFormat="1" ht="24" customHeight="1">
      <c r="A668" s="35"/>
      <c r="B668" s="36"/>
      <c r="C668" s="200" t="s">
        <v>915</v>
      </c>
      <c r="D668" s="200" t="s">
        <v>153</v>
      </c>
      <c r="E668" s="201" t="s">
        <v>916</v>
      </c>
      <c r="F668" s="202" t="s">
        <v>917</v>
      </c>
      <c r="G668" s="203" t="s">
        <v>365</v>
      </c>
      <c r="H668" s="204">
        <v>65</v>
      </c>
      <c r="I668" s="205"/>
      <c r="J668" s="206">
        <f t="shared" si="30"/>
        <v>0</v>
      </c>
      <c r="K668" s="202" t="s">
        <v>1</v>
      </c>
      <c r="L668" s="40"/>
      <c r="M668" s="207" t="s">
        <v>1</v>
      </c>
      <c r="N668" s="208" t="s">
        <v>45</v>
      </c>
      <c r="O668" s="72"/>
      <c r="P668" s="209">
        <f t="shared" si="31"/>
        <v>0</v>
      </c>
      <c r="Q668" s="209">
        <v>6.9999999999999999E-4</v>
      </c>
      <c r="R668" s="209">
        <f t="shared" si="32"/>
        <v>4.5499999999999999E-2</v>
      </c>
      <c r="S668" s="209">
        <v>0</v>
      </c>
      <c r="T668" s="210">
        <f t="shared" si="33"/>
        <v>0</v>
      </c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R668" s="211" t="s">
        <v>264</v>
      </c>
      <c r="AT668" s="211" t="s">
        <v>153</v>
      </c>
      <c r="AU668" s="211" t="s">
        <v>89</v>
      </c>
      <c r="AY668" s="18" t="s">
        <v>151</v>
      </c>
      <c r="BE668" s="212">
        <f t="shared" si="34"/>
        <v>0</v>
      </c>
      <c r="BF668" s="212">
        <f t="shared" si="35"/>
        <v>0</v>
      </c>
      <c r="BG668" s="212">
        <f t="shared" si="36"/>
        <v>0</v>
      </c>
      <c r="BH668" s="212">
        <f t="shared" si="37"/>
        <v>0</v>
      </c>
      <c r="BI668" s="212">
        <f t="shared" si="38"/>
        <v>0</v>
      </c>
      <c r="BJ668" s="18" t="s">
        <v>85</v>
      </c>
      <c r="BK668" s="212">
        <f t="shared" si="39"/>
        <v>0</v>
      </c>
      <c r="BL668" s="18" t="s">
        <v>264</v>
      </c>
      <c r="BM668" s="211" t="s">
        <v>918</v>
      </c>
    </row>
    <row r="669" spans="1:65" s="2" customFormat="1" ht="16.5" customHeight="1">
      <c r="A669" s="35"/>
      <c r="B669" s="36"/>
      <c r="C669" s="200" t="s">
        <v>919</v>
      </c>
      <c r="D669" s="200" t="s">
        <v>153</v>
      </c>
      <c r="E669" s="201" t="s">
        <v>920</v>
      </c>
      <c r="F669" s="202" t="s">
        <v>921</v>
      </c>
      <c r="G669" s="203" t="s">
        <v>365</v>
      </c>
      <c r="H669" s="204">
        <v>254</v>
      </c>
      <c r="I669" s="205"/>
      <c r="J669" s="206">
        <f t="shared" si="30"/>
        <v>0</v>
      </c>
      <c r="K669" s="202" t="s">
        <v>1</v>
      </c>
      <c r="L669" s="40"/>
      <c r="M669" s="207" t="s">
        <v>1</v>
      </c>
      <c r="N669" s="208" t="s">
        <v>45</v>
      </c>
      <c r="O669" s="72"/>
      <c r="P669" s="209">
        <f t="shared" si="31"/>
        <v>0</v>
      </c>
      <c r="Q669" s="209">
        <v>0</v>
      </c>
      <c r="R669" s="209">
        <f t="shared" si="32"/>
        <v>0</v>
      </c>
      <c r="S669" s="209">
        <v>0</v>
      </c>
      <c r="T669" s="210">
        <f t="shared" si="33"/>
        <v>0</v>
      </c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R669" s="211" t="s">
        <v>264</v>
      </c>
      <c r="AT669" s="211" t="s">
        <v>153</v>
      </c>
      <c r="AU669" s="211" t="s">
        <v>89</v>
      </c>
      <c r="AY669" s="18" t="s">
        <v>151</v>
      </c>
      <c r="BE669" s="212">
        <f t="shared" si="34"/>
        <v>0</v>
      </c>
      <c r="BF669" s="212">
        <f t="shared" si="35"/>
        <v>0</v>
      </c>
      <c r="BG669" s="212">
        <f t="shared" si="36"/>
        <v>0</v>
      </c>
      <c r="BH669" s="212">
        <f t="shared" si="37"/>
        <v>0</v>
      </c>
      <c r="BI669" s="212">
        <f t="shared" si="38"/>
        <v>0</v>
      </c>
      <c r="BJ669" s="18" t="s">
        <v>85</v>
      </c>
      <c r="BK669" s="212">
        <f t="shared" si="39"/>
        <v>0</v>
      </c>
      <c r="BL669" s="18" t="s">
        <v>264</v>
      </c>
      <c r="BM669" s="211" t="s">
        <v>922</v>
      </c>
    </row>
    <row r="670" spans="1:65" s="2" customFormat="1" ht="24" customHeight="1">
      <c r="A670" s="35"/>
      <c r="B670" s="36"/>
      <c r="C670" s="200" t="s">
        <v>923</v>
      </c>
      <c r="D670" s="200" t="s">
        <v>153</v>
      </c>
      <c r="E670" s="201" t="s">
        <v>924</v>
      </c>
      <c r="F670" s="202" t="s">
        <v>925</v>
      </c>
      <c r="G670" s="203" t="s">
        <v>365</v>
      </c>
      <c r="H670" s="204">
        <v>254</v>
      </c>
      <c r="I670" s="205"/>
      <c r="J670" s="206">
        <f t="shared" si="30"/>
        <v>0</v>
      </c>
      <c r="K670" s="202" t="s">
        <v>1</v>
      </c>
      <c r="L670" s="40"/>
      <c r="M670" s="207" t="s">
        <v>1</v>
      </c>
      <c r="N670" s="208" t="s">
        <v>45</v>
      </c>
      <c r="O670" s="72"/>
      <c r="P670" s="209">
        <f t="shared" si="31"/>
        <v>0</v>
      </c>
      <c r="Q670" s="209">
        <v>6.9999999999999994E-5</v>
      </c>
      <c r="R670" s="209">
        <f t="shared" si="32"/>
        <v>1.7779999999999997E-2</v>
      </c>
      <c r="S670" s="209">
        <v>0</v>
      </c>
      <c r="T670" s="210">
        <f t="shared" si="33"/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211" t="s">
        <v>264</v>
      </c>
      <c r="AT670" s="211" t="s">
        <v>153</v>
      </c>
      <c r="AU670" s="211" t="s">
        <v>89</v>
      </c>
      <c r="AY670" s="18" t="s">
        <v>151</v>
      </c>
      <c r="BE670" s="212">
        <f t="shared" si="34"/>
        <v>0</v>
      </c>
      <c r="BF670" s="212">
        <f t="shared" si="35"/>
        <v>0</v>
      </c>
      <c r="BG670" s="212">
        <f t="shared" si="36"/>
        <v>0</v>
      </c>
      <c r="BH670" s="212">
        <f t="shared" si="37"/>
        <v>0</v>
      </c>
      <c r="BI670" s="212">
        <f t="shared" si="38"/>
        <v>0</v>
      </c>
      <c r="BJ670" s="18" t="s">
        <v>85</v>
      </c>
      <c r="BK670" s="212">
        <f t="shared" si="39"/>
        <v>0</v>
      </c>
      <c r="BL670" s="18" t="s">
        <v>264</v>
      </c>
      <c r="BM670" s="211" t="s">
        <v>926</v>
      </c>
    </row>
    <row r="671" spans="1:65" s="2" customFormat="1" ht="24" customHeight="1">
      <c r="A671" s="35"/>
      <c r="B671" s="36"/>
      <c r="C671" s="200" t="s">
        <v>927</v>
      </c>
      <c r="D671" s="200" t="s">
        <v>153</v>
      </c>
      <c r="E671" s="201" t="s">
        <v>928</v>
      </c>
      <c r="F671" s="202" t="s">
        <v>929</v>
      </c>
      <c r="G671" s="203" t="s">
        <v>219</v>
      </c>
      <c r="H671" s="204">
        <v>0.81299999999999994</v>
      </c>
      <c r="I671" s="205"/>
      <c r="J671" s="206">
        <f t="shared" si="30"/>
        <v>0</v>
      </c>
      <c r="K671" s="202" t="s">
        <v>1</v>
      </c>
      <c r="L671" s="40"/>
      <c r="M671" s="207" t="s">
        <v>1</v>
      </c>
      <c r="N671" s="208" t="s">
        <v>45</v>
      </c>
      <c r="O671" s="72"/>
      <c r="P671" s="209">
        <f t="shared" si="31"/>
        <v>0</v>
      </c>
      <c r="Q671" s="209">
        <v>0</v>
      </c>
      <c r="R671" s="209">
        <f t="shared" si="32"/>
        <v>0</v>
      </c>
      <c r="S671" s="209">
        <v>0</v>
      </c>
      <c r="T671" s="210">
        <f t="shared" si="33"/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211" t="s">
        <v>264</v>
      </c>
      <c r="AT671" s="211" t="s">
        <v>153</v>
      </c>
      <c r="AU671" s="211" t="s">
        <v>89</v>
      </c>
      <c r="AY671" s="18" t="s">
        <v>151</v>
      </c>
      <c r="BE671" s="212">
        <f t="shared" si="34"/>
        <v>0</v>
      </c>
      <c r="BF671" s="212">
        <f t="shared" si="35"/>
        <v>0</v>
      </c>
      <c r="BG671" s="212">
        <f t="shared" si="36"/>
        <v>0</v>
      </c>
      <c r="BH671" s="212">
        <f t="shared" si="37"/>
        <v>0</v>
      </c>
      <c r="BI671" s="212">
        <f t="shared" si="38"/>
        <v>0</v>
      </c>
      <c r="BJ671" s="18" t="s">
        <v>85</v>
      </c>
      <c r="BK671" s="212">
        <f t="shared" si="39"/>
        <v>0</v>
      </c>
      <c r="BL671" s="18" t="s">
        <v>264</v>
      </c>
      <c r="BM671" s="211" t="s">
        <v>930</v>
      </c>
    </row>
    <row r="672" spans="1:65" s="2" customFormat="1" ht="24" customHeight="1">
      <c r="A672" s="35"/>
      <c r="B672" s="36"/>
      <c r="C672" s="200" t="s">
        <v>931</v>
      </c>
      <c r="D672" s="200" t="s">
        <v>153</v>
      </c>
      <c r="E672" s="201" t="s">
        <v>932</v>
      </c>
      <c r="F672" s="202" t="s">
        <v>933</v>
      </c>
      <c r="G672" s="203" t="s">
        <v>611</v>
      </c>
      <c r="H672" s="270"/>
      <c r="I672" s="205"/>
      <c r="J672" s="206">
        <f t="shared" si="30"/>
        <v>0</v>
      </c>
      <c r="K672" s="202" t="s">
        <v>1</v>
      </c>
      <c r="L672" s="40"/>
      <c r="M672" s="207" t="s">
        <v>1</v>
      </c>
      <c r="N672" s="208" t="s">
        <v>45</v>
      </c>
      <c r="O672" s="72"/>
      <c r="P672" s="209">
        <f t="shared" si="31"/>
        <v>0</v>
      </c>
      <c r="Q672" s="209">
        <v>0</v>
      </c>
      <c r="R672" s="209">
        <f t="shared" si="32"/>
        <v>0</v>
      </c>
      <c r="S672" s="209">
        <v>0</v>
      </c>
      <c r="T672" s="210">
        <f t="shared" si="33"/>
        <v>0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211" t="s">
        <v>264</v>
      </c>
      <c r="AT672" s="211" t="s">
        <v>153</v>
      </c>
      <c r="AU672" s="211" t="s">
        <v>89</v>
      </c>
      <c r="AY672" s="18" t="s">
        <v>151</v>
      </c>
      <c r="BE672" s="212">
        <f t="shared" si="34"/>
        <v>0</v>
      </c>
      <c r="BF672" s="212">
        <f t="shared" si="35"/>
        <v>0</v>
      </c>
      <c r="BG672" s="212">
        <f t="shared" si="36"/>
        <v>0</v>
      </c>
      <c r="BH672" s="212">
        <f t="shared" si="37"/>
        <v>0</v>
      </c>
      <c r="BI672" s="212">
        <f t="shared" si="38"/>
        <v>0</v>
      </c>
      <c r="BJ672" s="18" t="s">
        <v>85</v>
      </c>
      <c r="BK672" s="212">
        <f t="shared" si="39"/>
        <v>0</v>
      </c>
      <c r="BL672" s="18" t="s">
        <v>264</v>
      </c>
      <c r="BM672" s="211" t="s">
        <v>934</v>
      </c>
    </row>
    <row r="673" spans="1:65" s="12" customFormat="1" ht="22.8" customHeight="1">
      <c r="B673" s="184"/>
      <c r="C673" s="185"/>
      <c r="D673" s="186" t="s">
        <v>79</v>
      </c>
      <c r="E673" s="198" t="s">
        <v>935</v>
      </c>
      <c r="F673" s="198" t="s">
        <v>936</v>
      </c>
      <c r="G673" s="185"/>
      <c r="H673" s="185"/>
      <c r="I673" s="188"/>
      <c r="J673" s="199">
        <f>BK673</f>
        <v>0</v>
      </c>
      <c r="K673" s="185"/>
      <c r="L673" s="190"/>
      <c r="M673" s="191"/>
      <c r="N673" s="192"/>
      <c r="O673" s="192"/>
      <c r="P673" s="193">
        <f>SUM(P674:P681)</f>
        <v>0</v>
      </c>
      <c r="Q673" s="192"/>
      <c r="R673" s="193">
        <f>SUM(R674:R681)</f>
        <v>4.8939999999999997E-2</v>
      </c>
      <c r="S673" s="192"/>
      <c r="T673" s="194">
        <f>SUM(T674:T681)</f>
        <v>0</v>
      </c>
      <c r="AR673" s="195" t="s">
        <v>89</v>
      </c>
      <c r="AT673" s="196" t="s">
        <v>79</v>
      </c>
      <c r="AU673" s="196" t="s">
        <v>85</v>
      </c>
      <c r="AY673" s="195" t="s">
        <v>151</v>
      </c>
      <c r="BK673" s="197">
        <f>SUM(BK674:BK681)</f>
        <v>0</v>
      </c>
    </row>
    <row r="674" spans="1:65" s="2" customFormat="1" ht="24" customHeight="1">
      <c r="A674" s="35"/>
      <c r="B674" s="36"/>
      <c r="C674" s="200" t="s">
        <v>937</v>
      </c>
      <c r="D674" s="200" t="s">
        <v>153</v>
      </c>
      <c r="E674" s="201" t="s">
        <v>938</v>
      </c>
      <c r="F674" s="202" t="s">
        <v>939</v>
      </c>
      <c r="G674" s="203" t="s">
        <v>226</v>
      </c>
      <c r="H674" s="204">
        <v>33</v>
      </c>
      <c r="I674" s="205"/>
      <c r="J674" s="206">
        <f t="shared" ref="J674:J681" si="40">ROUND(I674*H674,2)</f>
        <v>0</v>
      </c>
      <c r="K674" s="202" t="s">
        <v>1</v>
      </c>
      <c r="L674" s="40"/>
      <c r="M674" s="207" t="s">
        <v>1</v>
      </c>
      <c r="N674" s="208" t="s">
        <v>45</v>
      </c>
      <c r="O674" s="72"/>
      <c r="P674" s="209">
        <f t="shared" ref="P674:P681" si="41">O674*H674</f>
        <v>0</v>
      </c>
      <c r="Q674" s="209">
        <v>1.3999999999999999E-4</v>
      </c>
      <c r="R674" s="209">
        <f t="shared" ref="R674:R681" si="42">Q674*H674</f>
        <v>4.62E-3</v>
      </c>
      <c r="S674" s="209">
        <v>0</v>
      </c>
      <c r="T674" s="210">
        <f t="shared" ref="T674:T681" si="43">S674*H674</f>
        <v>0</v>
      </c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R674" s="211" t="s">
        <v>264</v>
      </c>
      <c r="AT674" s="211" t="s">
        <v>153</v>
      </c>
      <c r="AU674" s="211" t="s">
        <v>89</v>
      </c>
      <c r="AY674" s="18" t="s">
        <v>151</v>
      </c>
      <c r="BE674" s="212">
        <f t="shared" ref="BE674:BE681" si="44">IF(N674="základní",J674,0)</f>
        <v>0</v>
      </c>
      <c r="BF674" s="212">
        <f t="shared" ref="BF674:BF681" si="45">IF(N674="snížená",J674,0)</f>
        <v>0</v>
      </c>
      <c r="BG674" s="212">
        <f t="shared" ref="BG674:BG681" si="46">IF(N674="zákl. přenesená",J674,0)</f>
        <v>0</v>
      </c>
      <c r="BH674" s="212">
        <f t="shared" ref="BH674:BH681" si="47">IF(N674="sníž. přenesená",J674,0)</f>
        <v>0</v>
      </c>
      <c r="BI674" s="212">
        <f t="shared" ref="BI674:BI681" si="48">IF(N674="nulová",J674,0)</f>
        <v>0</v>
      </c>
      <c r="BJ674" s="18" t="s">
        <v>85</v>
      </c>
      <c r="BK674" s="212">
        <f t="shared" ref="BK674:BK681" si="49">ROUND(I674*H674,2)</f>
        <v>0</v>
      </c>
      <c r="BL674" s="18" t="s">
        <v>264</v>
      </c>
      <c r="BM674" s="211" t="s">
        <v>940</v>
      </c>
    </row>
    <row r="675" spans="1:65" s="2" customFormat="1" ht="24" customHeight="1">
      <c r="A675" s="35"/>
      <c r="B675" s="36"/>
      <c r="C675" s="200" t="s">
        <v>941</v>
      </c>
      <c r="D675" s="200" t="s">
        <v>153</v>
      </c>
      <c r="E675" s="201" t="s">
        <v>942</v>
      </c>
      <c r="F675" s="202" t="s">
        <v>943</v>
      </c>
      <c r="G675" s="203" t="s">
        <v>226</v>
      </c>
      <c r="H675" s="204">
        <v>33</v>
      </c>
      <c r="I675" s="205"/>
      <c r="J675" s="206">
        <f t="shared" si="40"/>
        <v>0</v>
      </c>
      <c r="K675" s="202" t="s">
        <v>1</v>
      </c>
      <c r="L675" s="40"/>
      <c r="M675" s="207" t="s">
        <v>1</v>
      </c>
      <c r="N675" s="208" t="s">
        <v>45</v>
      </c>
      <c r="O675" s="72"/>
      <c r="P675" s="209">
        <f t="shared" si="41"/>
        <v>0</v>
      </c>
      <c r="Q675" s="209">
        <v>6.9999999999999999E-4</v>
      </c>
      <c r="R675" s="209">
        <f t="shared" si="42"/>
        <v>2.3099999999999999E-2</v>
      </c>
      <c r="S675" s="209">
        <v>0</v>
      </c>
      <c r="T675" s="210">
        <f t="shared" si="43"/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211" t="s">
        <v>264</v>
      </c>
      <c r="AT675" s="211" t="s">
        <v>153</v>
      </c>
      <c r="AU675" s="211" t="s">
        <v>89</v>
      </c>
      <c r="AY675" s="18" t="s">
        <v>151</v>
      </c>
      <c r="BE675" s="212">
        <f t="shared" si="44"/>
        <v>0</v>
      </c>
      <c r="BF675" s="212">
        <f t="shared" si="45"/>
        <v>0</v>
      </c>
      <c r="BG675" s="212">
        <f t="shared" si="46"/>
        <v>0</v>
      </c>
      <c r="BH675" s="212">
        <f t="shared" si="47"/>
        <v>0</v>
      </c>
      <c r="BI675" s="212">
        <f t="shared" si="48"/>
        <v>0</v>
      </c>
      <c r="BJ675" s="18" t="s">
        <v>85</v>
      </c>
      <c r="BK675" s="212">
        <f t="shared" si="49"/>
        <v>0</v>
      </c>
      <c r="BL675" s="18" t="s">
        <v>264</v>
      </c>
      <c r="BM675" s="211" t="s">
        <v>944</v>
      </c>
    </row>
    <row r="676" spans="1:65" s="2" customFormat="1" ht="24" customHeight="1">
      <c r="A676" s="35"/>
      <c r="B676" s="36"/>
      <c r="C676" s="200" t="s">
        <v>945</v>
      </c>
      <c r="D676" s="200" t="s">
        <v>153</v>
      </c>
      <c r="E676" s="201" t="s">
        <v>946</v>
      </c>
      <c r="F676" s="202" t="s">
        <v>947</v>
      </c>
      <c r="G676" s="203" t="s">
        <v>226</v>
      </c>
      <c r="H676" s="204">
        <v>33</v>
      </c>
      <c r="I676" s="205"/>
      <c r="J676" s="206">
        <f t="shared" si="40"/>
        <v>0</v>
      </c>
      <c r="K676" s="202" t="s">
        <v>1</v>
      </c>
      <c r="L676" s="40"/>
      <c r="M676" s="207" t="s">
        <v>1</v>
      </c>
      <c r="N676" s="208" t="s">
        <v>45</v>
      </c>
      <c r="O676" s="72"/>
      <c r="P676" s="209">
        <f t="shared" si="41"/>
        <v>0</v>
      </c>
      <c r="Q676" s="209">
        <v>2.1000000000000001E-4</v>
      </c>
      <c r="R676" s="209">
        <f t="shared" si="42"/>
        <v>6.9300000000000004E-3</v>
      </c>
      <c r="S676" s="209">
        <v>0</v>
      </c>
      <c r="T676" s="210">
        <f t="shared" si="43"/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211" t="s">
        <v>264</v>
      </c>
      <c r="AT676" s="211" t="s">
        <v>153</v>
      </c>
      <c r="AU676" s="211" t="s">
        <v>89</v>
      </c>
      <c r="AY676" s="18" t="s">
        <v>151</v>
      </c>
      <c r="BE676" s="212">
        <f t="shared" si="44"/>
        <v>0</v>
      </c>
      <c r="BF676" s="212">
        <f t="shared" si="45"/>
        <v>0</v>
      </c>
      <c r="BG676" s="212">
        <f t="shared" si="46"/>
        <v>0</v>
      </c>
      <c r="BH676" s="212">
        <f t="shared" si="47"/>
        <v>0</v>
      </c>
      <c r="BI676" s="212">
        <f t="shared" si="48"/>
        <v>0</v>
      </c>
      <c r="BJ676" s="18" t="s">
        <v>85</v>
      </c>
      <c r="BK676" s="212">
        <f t="shared" si="49"/>
        <v>0</v>
      </c>
      <c r="BL676" s="18" t="s">
        <v>264</v>
      </c>
      <c r="BM676" s="211" t="s">
        <v>948</v>
      </c>
    </row>
    <row r="677" spans="1:65" s="2" customFormat="1" ht="24" customHeight="1">
      <c r="A677" s="35"/>
      <c r="B677" s="36"/>
      <c r="C677" s="200" t="s">
        <v>949</v>
      </c>
      <c r="D677" s="200" t="s">
        <v>153</v>
      </c>
      <c r="E677" s="201" t="s">
        <v>950</v>
      </c>
      <c r="F677" s="202" t="s">
        <v>951</v>
      </c>
      <c r="G677" s="203" t="s">
        <v>226</v>
      </c>
      <c r="H677" s="204">
        <v>19</v>
      </c>
      <c r="I677" s="205"/>
      <c r="J677" s="206">
        <f t="shared" si="40"/>
        <v>0</v>
      </c>
      <c r="K677" s="202" t="s">
        <v>1</v>
      </c>
      <c r="L677" s="40"/>
      <c r="M677" s="207" t="s">
        <v>1</v>
      </c>
      <c r="N677" s="208" t="s">
        <v>45</v>
      </c>
      <c r="O677" s="72"/>
      <c r="P677" s="209">
        <f t="shared" si="41"/>
        <v>0</v>
      </c>
      <c r="Q677" s="209">
        <v>2.2000000000000001E-4</v>
      </c>
      <c r="R677" s="209">
        <f t="shared" si="42"/>
        <v>4.1800000000000006E-3</v>
      </c>
      <c r="S677" s="209">
        <v>0</v>
      </c>
      <c r="T677" s="210">
        <f t="shared" si="43"/>
        <v>0</v>
      </c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R677" s="211" t="s">
        <v>264</v>
      </c>
      <c r="AT677" s="211" t="s">
        <v>153</v>
      </c>
      <c r="AU677" s="211" t="s">
        <v>89</v>
      </c>
      <c r="AY677" s="18" t="s">
        <v>151</v>
      </c>
      <c r="BE677" s="212">
        <f t="shared" si="44"/>
        <v>0</v>
      </c>
      <c r="BF677" s="212">
        <f t="shared" si="45"/>
        <v>0</v>
      </c>
      <c r="BG677" s="212">
        <f t="shared" si="46"/>
        <v>0</v>
      </c>
      <c r="BH677" s="212">
        <f t="shared" si="47"/>
        <v>0</v>
      </c>
      <c r="BI677" s="212">
        <f t="shared" si="48"/>
        <v>0</v>
      </c>
      <c r="BJ677" s="18" t="s">
        <v>85</v>
      </c>
      <c r="BK677" s="212">
        <f t="shared" si="49"/>
        <v>0</v>
      </c>
      <c r="BL677" s="18" t="s">
        <v>264</v>
      </c>
      <c r="BM677" s="211" t="s">
        <v>952</v>
      </c>
    </row>
    <row r="678" spans="1:65" s="2" customFormat="1" ht="16.5" customHeight="1">
      <c r="A678" s="35"/>
      <c r="B678" s="36"/>
      <c r="C678" s="200" t="s">
        <v>953</v>
      </c>
      <c r="D678" s="200" t="s">
        <v>153</v>
      </c>
      <c r="E678" s="201" t="s">
        <v>954</v>
      </c>
      <c r="F678" s="202" t="s">
        <v>955</v>
      </c>
      <c r="G678" s="203" t="s">
        <v>226</v>
      </c>
      <c r="H678" s="204">
        <v>4</v>
      </c>
      <c r="I678" s="205"/>
      <c r="J678" s="206">
        <f t="shared" si="40"/>
        <v>0</v>
      </c>
      <c r="K678" s="202" t="s">
        <v>1</v>
      </c>
      <c r="L678" s="40"/>
      <c r="M678" s="207" t="s">
        <v>1</v>
      </c>
      <c r="N678" s="208" t="s">
        <v>45</v>
      </c>
      <c r="O678" s="72"/>
      <c r="P678" s="209">
        <f t="shared" si="41"/>
        <v>0</v>
      </c>
      <c r="Q678" s="209">
        <v>3.4000000000000002E-4</v>
      </c>
      <c r="R678" s="209">
        <f t="shared" si="42"/>
        <v>1.3600000000000001E-3</v>
      </c>
      <c r="S678" s="209">
        <v>0</v>
      </c>
      <c r="T678" s="210">
        <f t="shared" si="43"/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211" t="s">
        <v>264</v>
      </c>
      <c r="AT678" s="211" t="s">
        <v>153</v>
      </c>
      <c r="AU678" s="211" t="s">
        <v>89</v>
      </c>
      <c r="AY678" s="18" t="s">
        <v>151</v>
      </c>
      <c r="BE678" s="212">
        <f t="shared" si="44"/>
        <v>0</v>
      </c>
      <c r="BF678" s="212">
        <f t="shared" si="45"/>
        <v>0</v>
      </c>
      <c r="BG678" s="212">
        <f t="shared" si="46"/>
        <v>0</v>
      </c>
      <c r="BH678" s="212">
        <f t="shared" si="47"/>
        <v>0</v>
      </c>
      <c r="BI678" s="212">
        <f t="shared" si="48"/>
        <v>0</v>
      </c>
      <c r="BJ678" s="18" t="s">
        <v>85</v>
      </c>
      <c r="BK678" s="212">
        <f t="shared" si="49"/>
        <v>0</v>
      </c>
      <c r="BL678" s="18" t="s">
        <v>264</v>
      </c>
      <c r="BM678" s="211" t="s">
        <v>956</v>
      </c>
    </row>
    <row r="679" spans="1:65" s="2" customFormat="1" ht="24" customHeight="1">
      <c r="A679" s="35"/>
      <c r="B679" s="36"/>
      <c r="C679" s="200" t="s">
        <v>957</v>
      </c>
      <c r="D679" s="200" t="s">
        <v>153</v>
      </c>
      <c r="E679" s="201" t="s">
        <v>958</v>
      </c>
      <c r="F679" s="202" t="s">
        <v>959</v>
      </c>
      <c r="G679" s="203" t="s">
        <v>226</v>
      </c>
      <c r="H679" s="204">
        <v>4</v>
      </c>
      <c r="I679" s="205"/>
      <c r="J679" s="206">
        <f t="shared" si="40"/>
        <v>0</v>
      </c>
      <c r="K679" s="202" t="s">
        <v>1</v>
      </c>
      <c r="L679" s="40"/>
      <c r="M679" s="207" t="s">
        <v>1</v>
      </c>
      <c r="N679" s="208" t="s">
        <v>45</v>
      </c>
      <c r="O679" s="72"/>
      <c r="P679" s="209">
        <f t="shared" si="41"/>
        <v>0</v>
      </c>
      <c r="Q679" s="209">
        <v>5.2999999999999998E-4</v>
      </c>
      <c r="R679" s="209">
        <f t="shared" si="42"/>
        <v>2.1199999999999999E-3</v>
      </c>
      <c r="S679" s="209">
        <v>0</v>
      </c>
      <c r="T679" s="210">
        <f t="shared" si="43"/>
        <v>0</v>
      </c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R679" s="211" t="s">
        <v>264</v>
      </c>
      <c r="AT679" s="211" t="s">
        <v>153</v>
      </c>
      <c r="AU679" s="211" t="s">
        <v>89</v>
      </c>
      <c r="AY679" s="18" t="s">
        <v>151</v>
      </c>
      <c r="BE679" s="212">
        <f t="shared" si="44"/>
        <v>0</v>
      </c>
      <c r="BF679" s="212">
        <f t="shared" si="45"/>
        <v>0</v>
      </c>
      <c r="BG679" s="212">
        <f t="shared" si="46"/>
        <v>0</v>
      </c>
      <c r="BH679" s="212">
        <f t="shared" si="47"/>
        <v>0</v>
      </c>
      <c r="BI679" s="212">
        <f t="shared" si="48"/>
        <v>0</v>
      </c>
      <c r="BJ679" s="18" t="s">
        <v>85</v>
      </c>
      <c r="BK679" s="212">
        <f t="shared" si="49"/>
        <v>0</v>
      </c>
      <c r="BL679" s="18" t="s">
        <v>264</v>
      </c>
      <c r="BM679" s="211" t="s">
        <v>960</v>
      </c>
    </row>
    <row r="680" spans="1:65" s="2" customFormat="1" ht="24" customHeight="1">
      <c r="A680" s="35"/>
      <c r="B680" s="36"/>
      <c r="C680" s="200" t="s">
        <v>961</v>
      </c>
      <c r="D680" s="200" t="s">
        <v>153</v>
      </c>
      <c r="E680" s="201" t="s">
        <v>962</v>
      </c>
      <c r="F680" s="202" t="s">
        <v>963</v>
      </c>
      <c r="G680" s="203" t="s">
        <v>226</v>
      </c>
      <c r="H680" s="204">
        <v>3</v>
      </c>
      <c r="I680" s="205"/>
      <c r="J680" s="206">
        <f t="shared" si="40"/>
        <v>0</v>
      </c>
      <c r="K680" s="202" t="s">
        <v>1</v>
      </c>
      <c r="L680" s="40"/>
      <c r="M680" s="207" t="s">
        <v>1</v>
      </c>
      <c r="N680" s="208" t="s">
        <v>45</v>
      </c>
      <c r="O680" s="72"/>
      <c r="P680" s="209">
        <f t="shared" si="41"/>
        <v>0</v>
      </c>
      <c r="Q680" s="209">
        <v>2.2100000000000002E-3</v>
      </c>
      <c r="R680" s="209">
        <f t="shared" si="42"/>
        <v>6.6300000000000005E-3</v>
      </c>
      <c r="S680" s="209">
        <v>0</v>
      </c>
      <c r="T680" s="210">
        <f t="shared" si="43"/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211" t="s">
        <v>264</v>
      </c>
      <c r="AT680" s="211" t="s">
        <v>153</v>
      </c>
      <c r="AU680" s="211" t="s">
        <v>89</v>
      </c>
      <c r="AY680" s="18" t="s">
        <v>151</v>
      </c>
      <c r="BE680" s="212">
        <f t="shared" si="44"/>
        <v>0</v>
      </c>
      <c r="BF680" s="212">
        <f t="shared" si="45"/>
        <v>0</v>
      </c>
      <c r="BG680" s="212">
        <f t="shared" si="46"/>
        <v>0</v>
      </c>
      <c r="BH680" s="212">
        <f t="shared" si="47"/>
        <v>0</v>
      </c>
      <c r="BI680" s="212">
        <f t="shared" si="48"/>
        <v>0</v>
      </c>
      <c r="BJ680" s="18" t="s">
        <v>85</v>
      </c>
      <c r="BK680" s="212">
        <f t="shared" si="49"/>
        <v>0</v>
      </c>
      <c r="BL680" s="18" t="s">
        <v>264</v>
      </c>
      <c r="BM680" s="211" t="s">
        <v>964</v>
      </c>
    </row>
    <row r="681" spans="1:65" s="2" customFormat="1" ht="24" customHeight="1">
      <c r="A681" s="35"/>
      <c r="B681" s="36"/>
      <c r="C681" s="200" t="s">
        <v>965</v>
      </c>
      <c r="D681" s="200" t="s">
        <v>153</v>
      </c>
      <c r="E681" s="201" t="s">
        <v>966</v>
      </c>
      <c r="F681" s="202" t="s">
        <v>967</v>
      </c>
      <c r="G681" s="203" t="s">
        <v>611</v>
      </c>
      <c r="H681" s="270"/>
      <c r="I681" s="205"/>
      <c r="J681" s="206">
        <f t="shared" si="40"/>
        <v>0</v>
      </c>
      <c r="K681" s="202" t="s">
        <v>1</v>
      </c>
      <c r="L681" s="40"/>
      <c r="M681" s="207" t="s">
        <v>1</v>
      </c>
      <c r="N681" s="208" t="s">
        <v>45</v>
      </c>
      <c r="O681" s="72"/>
      <c r="P681" s="209">
        <f t="shared" si="41"/>
        <v>0</v>
      </c>
      <c r="Q681" s="209">
        <v>0</v>
      </c>
      <c r="R681" s="209">
        <f t="shared" si="42"/>
        <v>0</v>
      </c>
      <c r="S681" s="209">
        <v>0</v>
      </c>
      <c r="T681" s="210">
        <f t="shared" si="43"/>
        <v>0</v>
      </c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R681" s="211" t="s">
        <v>264</v>
      </c>
      <c r="AT681" s="211" t="s">
        <v>153</v>
      </c>
      <c r="AU681" s="211" t="s">
        <v>89</v>
      </c>
      <c r="AY681" s="18" t="s">
        <v>151</v>
      </c>
      <c r="BE681" s="212">
        <f t="shared" si="44"/>
        <v>0</v>
      </c>
      <c r="BF681" s="212">
        <f t="shared" si="45"/>
        <v>0</v>
      </c>
      <c r="BG681" s="212">
        <f t="shared" si="46"/>
        <v>0</v>
      </c>
      <c r="BH681" s="212">
        <f t="shared" si="47"/>
        <v>0</v>
      </c>
      <c r="BI681" s="212">
        <f t="shared" si="48"/>
        <v>0</v>
      </c>
      <c r="BJ681" s="18" t="s">
        <v>85</v>
      </c>
      <c r="BK681" s="212">
        <f t="shared" si="49"/>
        <v>0</v>
      </c>
      <c r="BL681" s="18" t="s">
        <v>264</v>
      </c>
      <c r="BM681" s="211" t="s">
        <v>968</v>
      </c>
    </row>
    <row r="682" spans="1:65" s="12" customFormat="1" ht="22.8" customHeight="1">
      <c r="B682" s="184"/>
      <c r="C682" s="185"/>
      <c r="D682" s="186" t="s">
        <v>79</v>
      </c>
      <c r="E682" s="198" t="s">
        <v>969</v>
      </c>
      <c r="F682" s="198" t="s">
        <v>970</v>
      </c>
      <c r="G682" s="185"/>
      <c r="H682" s="185"/>
      <c r="I682" s="188"/>
      <c r="J682" s="199">
        <f>BK682</f>
        <v>0</v>
      </c>
      <c r="K682" s="185"/>
      <c r="L682" s="190"/>
      <c r="M682" s="191"/>
      <c r="N682" s="192"/>
      <c r="O682" s="192"/>
      <c r="P682" s="193">
        <f>SUM(P683:P693)</f>
        <v>0</v>
      </c>
      <c r="Q682" s="192"/>
      <c r="R682" s="193">
        <f>SUM(R683:R693)</f>
        <v>1.3581399999999999</v>
      </c>
      <c r="S682" s="192"/>
      <c r="T682" s="194">
        <f>SUM(T683:T693)</f>
        <v>1.2371700000000001</v>
      </c>
      <c r="AR682" s="195" t="s">
        <v>89</v>
      </c>
      <c r="AT682" s="196" t="s">
        <v>79</v>
      </c>
      <c r="AU682" s="196" t="s">
        <v>85</v>
      </c>
      <c r="AY682" s="195" t="s">
        <v>151</v>
      </c>
      <c r="BK682" s="197">
        <f>SUM(BK683:BK693)</f>
        <v>0</v>
      </c>
    </row>
    <row r="683" spans="1:65" s="2" customFormat="1" ht="24" customHeight="1">
      <c r="A683" s="35"/>
      <c r="B683" s="36"/>
      <c r="C683" s="200" t="s">
        <v>971</v>
      </c>
      <c r="D683" s="200" t="s">
        <v>153</v>
      </c>
      <c r="E683" s="201" t="s">
        <v>972</v>
      </c>
      <c r="F683" s="202" t="s">
        <v>973</v>
      </c>
      <c r="G683" s="203" t="s">
        <v>226</v>
      </c>
      <c r="H683" s="204">
        <v>33</v>
      </c>
      <c r="I683" s="205"/>
      <c r="J683" s="206">
        <f t="shared" ref="J683:J693" si="50">ROUND(I683*H683,2)</f>
        <v>0</v>
      </c>
      <c r="K683" s="202" t="s">
        <v>1</v>
      </c>
      <c r="L683" s="40"/>
      <c r="M683" s="207" t="s">
        <v>1</v>
      </c>
      <c r="N683" s="208" t="s">
        <v>45</v>
      </c>
      <c r="O683" s="72"/>
      <c r="P683" s="209">
        <f t="shared" ref="P683:P693" si="51">O683*H683</f>
        <v>0</v>
      </c>
      <c r="Q683" s="209">
        <v>1E-4</v>
      </c>
      <c r="R683" s="209">
        <f t="shared" ref="R683:R693" si="52">Q683*H683</f>
        <v>3.3E-3</v>
      </c>
      <c r="S683" s="209">
        <v>3.7490000000000002E-2</v>
      </c>
      <c r="T683" s="210">
        <f t="shared" ref="T683:T693" si="53">S683*H683</f>
        <v>1.2371700000000001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211" t="s">
        <v>264</v>
      </c>
      <c r="AT683" s="211" t="s">
        <v>153</v>
      </c>
      <c r="AU683" s="211" t="s">
        <v>89</v>
      </c>
      <c r="AY683" s="18" t="s">
        <v>151</v>
      </c>
      <c r="BE683" s="212">
        <f t="shared" ref="BE683:BE693" si="54">IF(N683="základní",J683,0)</f>
        <v>0</v>
      </c>
      <c r="BF683" s="212">
        <f t="shared" ref="BF683:BF693" si="55">IF(N683="snížená",J683,0)</f>
        <v>0</v>
      </c>
      <c r="BG683" s="212">
        <f t="shared" ref="BG683:BG693" si="56">IF(N683="zákl. přenesená",J683,0)</f>
        <v>0</v>
      </c>
      <c r="BH683" s="212">
        <f t="shared" ref="BH683:BH693" si="57">IF(N683="sníž. přenesená",J683,0)</f>
        <v>0</v>
      </c>
      <c r="BI683" s="212">
        <f t="shared" ref="BI683:BI693" si="58">IF(N683="nulová",J683,0)</f>
        <v>0</v>
      </c>
      <c r="BJ683" s="18" t="s">
        <v>85</v>
      </c>
      <c r="BK683" s="212">
        <f t="shared" ref="BK683:BK693" si="59">ROUND(I683*H683,2)</f>
        <v>0</v>
      </c>
      <c r="BL683" s="18" t="s">
        <v>264</v>
      </c>
      <c r="BM683" s="211" t="s">
        <v>974</v>
      </c>
    </row>
    <row r="684" spans="1:65" s="2" customFormat="1" ht="36" customHeight="1">
      <c r="A684" s="35"/>
      <c r="B684" s="36"/>
      <c r="C684" s="200" t="s">
        <v>975</v>
      </c>
      <c r="D684" s="200" t="s">
        <v>153</v>
      </c>
      <c r="E684" s="201" t="s">
        <v>976</v>
      </c>
      <c r="F684" s="202" t="s">
        <v>977</v>
      </c>
      <c r="G684" s="203" t="s">
        <v>226</v>
      </c>
      <c r="H684" s="204">
        <v>11</v>
      </c>
      <c r="I684" s="205"/>
      <c r="J684" s="206">
        <f t="shared" si="50"/>
        <v>0</v>
      </c>
      <c r="K684" s="202" t="s">
        <v>1</v>
      </c>
      <c r="L684" s="40"/>
      <c r="M684" s="207" t="s">
        <v>1</v>
      </c>
      <c r="N684" s="208" t="s">
        <v>45</v>
      </c>
      <c r="O684" s="72"/>
      <c r="P684" s="209">
        <f t="shared" si="51"/>
        <v>0</v>
      </c>
      <c r="Q684" s="209">
        <v>2.3400000000000001E-2</v>
      </c>
      <c r="R684" s="209">
        <f t="shared" si="52"/>
        <v>0.25740000000000002</v>
      </c>
      <c r="S684" s="209">
        <v>0</v>
      </c>
      <c r="T684" s="210">
        <f t="shared" si="53"/>
        <v>0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211" t="s">
        <v>264</v>
      </c>
      <c r="AT684" s="211" t="s">
        <v>153</v>
      </c>
      <c r="AU684" s="211" t="s">
        <v>89</v>
      </c>
      <c r="AY684" s="18" t="s">
        <v>151</v>
      </c>
      <c r="BE684" s="212">
        <f t="shared" si="54"/>
        <v>0</v>
      </c>
      <c r="BF684" s="212">
        <f t="shared" si="55"/>
        <v>0</v>
      </c>
      <c r="BG684" s="212">
        <f t="shared" si="56"/>
        <v>0</v>
      </c>
      <c r="BH684" s="212">
        <f t="shared" si="57"/>
        <v>0</v>
      </c>
      <c r="BI684" s="212">
        <f t="shared" si="58"/>
        <v>0</v>
      </c>
      <c r="BJ684" s="18" t="s">
        <v>85</v>
      </c>
      <c r="BK684" s="212">
        <f t="shared" si="59"/>
        <v>0</v>
      </c>
      <c r="BL684" s="18" t="s">
        <v>264</v>
      </c>
      <c r="BM684" s="211" t="s">
        <v>978</v>
      </c>
    </row>
    <row r="685" spans="1:65" s="2" customFormat="1" ht="36" customHeight="1">
      <c r="A685" s="35"/>
      <c r="B685" s="36"/>
      <c r="C685" s="200" t="s">
        <v>979</v>
      </c>
      <c r="D685" s="200" t="s">
        <v>153</v>
      </c>
      <c r="E685" s="201" t="s">
        <v>980</v>
      </c>
      <c r="F685" s="202" t="s">
        <v>981</v>
      </c>
      <c r="G685" s="203" t="s">
        <v>226</v>
      </c>
      <c r="H685" s="204">
        <v>1</v>
      </c>
      <c r="I685" s="205"/>
      <c r="J685" s="206">
        <f t="shared" si="50"/>
        <v>0</v>
      </c>
      <c r="K685" s="202" t="s">
        <v>1</v>
      </c>
      <c r="L685" s="40"/>
      <c r="M685" s="207" t="s">
        <v>1</v>
      </c>
      <c r="N685" s="208" t="s">
        <v>45</v>
      </c>
      <c r="O685" s="72"/>
      <c r="P685" s="209">
        <f t="shared" si="51"/>
        <v>0</v>
      </c>
      <c r="Q685" s="209">
        <v>3.0099999999999998E-2</v>
      </c>
      <c r="R685" s="209">
        <f t="shared" si="52"/>
        <v>3.0099999999999998E-2</v>
      </c>
      <c r="S685" s="209">
        <v>0</v>
      </c>
      <c r="T685" s="210">
        <f t="shared" si="53"/>
        <v>0</v>
      </c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R685" s="211" t="s">
        <v>264</v>
      </c>
      <c r="AT685" s="211" t="s">
        <v>153</v>
      </c>
      <c r="AU685" s="211" t="s">
        <v>89</v>
      </c>
      <c r="AY685" s="18" t="s">
        <v>151</v>
      </c>
      <c r="BE685" s="212">
        <f t="shared" si="54"/>
        <v>0</v>
      </c>
      <c r="BF685" s="212">
        <f t="shared" si="55"/>
        <v>0</v>
      </c>
      <c r="BG685" s="212">
        <f t="shared" si="56"/>
        <v>0</v>
      </c>
      <c r="BH685" s="212">
        <f t="shared" si="57"/>
        <v>0</v>
      </c>
      <c r="BI685" s="212">
        <f t="shared" si="58"/>
        <v>0</v>
      </c>
      <c r="BJ685" s="18" t="s">
        <v>85</v>
      </c>
      <c r="BK685" s="212">
        <f t="shared" si="59"/>
        <v>0</v>
      </c>
      <c r="BL685" s="18" t="s">
        <v>264</v>
      </c>
      <c r="BM685" s="211" t="s">
        <v>982</v>
      </c>
    </row>
    <row r="686" spans="1:65" s="2" customFormat="1" ht="36" customHeight="1">
      <c r="A686" s="35"/>
      <c r="B686" s="36"/>
      <c r="C686" s="200" t="s">
        <v>983</v>
      </c>
      <c r="D686" s="200" t="s">
        <v>153</v>
      </c>
      <c r="E686" s="201" t="s">
        <v>984</v>
      </c>
      <c r="F686" s="202" t="s">
        <v>985</v>
      </c>
      <c r="G686" s="203" t="s">
        <v>226</v>
      </c>
      <c r="H686" s="204">
        <v>5</v>
      </c>
      <c r="I686" s="205"/>
      <c r="J686" s="206">
        <f t="shared" si="50"/>
        <v>0</v>
      </c>
      <c r="K686" s="202" t="s">
        <v>1</v>
      </c>
      <c r="L686" s="40"/>
      <c r="M686" s="207" t="s">
        <v>1</v>
      </c>
      <c r="N686" s="208" t="s">
        <v>45</v>
      </c>
      <c r="O686" s="72"/>
      <c r="P686" s="209">
        <f t="shared" si="51"/>
        <v>0</v>
      </c>
      <c r="Q686" s="209">
        <v>4.1259999999999998E-2</v>
      </c>
      <c r="R686" s="209">
        <f t="shared" si="52"/>
        <v>0.20629999999999998</v>
      </c>
      <c r="S686" s="209">
        <v>0</v>
      </c>
      <c r="T686" s="210">
        <f t="shared" si="53"/>
        <v>0</v>
      </c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R686" s="211" t="s">
        <v>264</v>
      </c>
      <c r="AT686" s="211" t="s">
        <v>153</v>
      </c>
      <c r="AU686" s="211" t="s">
        <v>89</v>
      </c>
      <c r="AY686" s="18" t="s">
        <v>151</v>
      </c>
      <c r="BE686" s="212">
        <f t="shared" si="54"/>
        <v>0</v>
      </c>
      <c r="BF686" s="212">
        <f t="shared" si="55"/>
        <v>0</v>
      </c>
      <c r="BG686" s="212">
        <f t="shared" si="56"/>
        <v>0</v>
      </c>
      <c r="BH686" s="212">
        <f t="shared" si="57"/>
        <v>0</v>
      </c>
      <c r="BI686" s="212">
        <f t="shared" si="58"/>
        <v>0</v>
      </c>
      <c r="BJ686" s="18" t="s">
        <v>85</v>
      </c>
      <c r="BK686" s="212">
        <f t="shared" si="59"/>
        <v>0</v>
      </c>
      <c r="BL686" s="18" t="s">
        <v>264</v>
      </c>
      <c r="BM686" s="211" t="s">
        <v>986</v>
      </c>
    </row>
    <row r="687" spans="1:65" s="2" customFormat="1" ht="36" customHeight="1">
      <c r="A687" s="35"/>
      <c r="B687" s="36"/>
      <c r="C687" s="200" t="s">
        <v>987</v>
      </c>
      <c r="D687" s="200" t="s">
        <v>153</v>
      </c>
      <c r="E687" s="201" t="s">
        <v>988</v>
      </c>
      <c r="F687" s="202" t="s">
        <v>989</v>
      </c>
      <c r="G687" s="203" t="s">
        <v>226</v>
      </c>
      <c r="H687" s="204">
        <v>9</v>
      </c>
      <c r="I687" s="205"/>
      <c r="J687" s="206">
        <f t="shared" si="50"/>
        <v>0</v>
      </c>
      <c r="K687" s="202" t="s">
        <v>1</v>
      </c>
      <c r="L687" s="40"/>
      <c r="M687" s="207" t="s">
        <v>1</v>
      </c>
      <c r="N687" s="208" t="s">
        <v>45</v>
      </c>
      <c r="O687" s="72"/>
      <c r="P687" s="209">
        <f t="shared" si="51"/>
        <v>0</v>
      </c>
      <c r="Q687" s="209">
        <v>4.684E-2</v>
      </c>
      <c r="R687" s="209">
        <f t="shared" si="52"/>
        <v>0.42155999999999999</v>
      </c>
      <c r="S687" s="209">
        <v>0</v>
      </c>
      <c r="T687" s="210">
        <f t="shared" si="53"/>
        <v>0</v>
      </c>
      <c r="U687" s="35"/>
      <c r="V687" s="35"/>
      <c r="W687" s="35"/>
      <c r="X687" s="35"/>
      <c r="Y687" s="35"/>
      <c r="Z687" s="35"/>
      <c r="AA687" s="35"/>
      <c r="AB687" s="35"/>
      <c r="AC687" s="35"/>
      <c r="AD687" s="35"/>
      <c r="AE687" s="35"/>
      <c r="AR687" s="211" t="s">
        <v>264</v>
      </c>
      <c r="AT687" s="211" t="s">
        <v>153</v>
      </c>
      <c r="AU687" s="211" t="s">
        <v>89</v>
      </c>
      <c r="AY687" s="18" t="s">
        <v>151</v>
      </c>
      <c r="BE687" s="212">
        <f t="shared" si="54"/>
        <v>0</v>
      </c>
      <c r="BF687" s="212">
        <f t="shared" si="55"/>
        <v>0</v>
      </c>
      <c r="BG687" s="212">
        <f t="shared" si="56"/>
        <v>0</v>
      </c>
      <c r="BH687" s="212">
        <f t="shared" si="57"/>
        <v>0</v>
      </c>
      <c r="BI687" s="212">
        <f t="shared" si="58"/>
        <v>0</v>
      </c>
      <c r="BJ687" s="18" t="s">
        <v>85</v>
      </c>
      <c r="BK687" s="212">
        <f t="shared" si="59"/>
        <v>0</v>
      </c>
      <c r="BL687" s="18" t="s">
        <v>264</v>
      </c>
      <c r="BM687" s="211" t="s">
        <v>990</v>
      </c>
    </row>
    <row r="688" spans="1:65" s="2" customFormat="1" ht="36" customHeight="1">
      <c r="A688" s="35"/>
      <c r="B688" s="36"/>
      <c r="C688" s="200" t="s">
        <v>991</v>
      </c>
      <c r="D688" s="200" t="s">
        <v>153</v>
      </c>
      <c r="E688" s="201" t="s">
        <v>992</v>
      </c>
      <c r="F688" s="202" t="s">
        <v>993</v>
      </c>
      <c r="G688" s="203" t="s">
        <v>226</v>
      </c>
      <c r="H688" s="204">
        <v>2</v>
      </c>
      <c r="I688" s="205"/>
      <c r="J688" s="206">
        <f t="shared" si="50"/>
        <v>0</v>
      </c>
      <c r="K688" s="202" t="s">
        <v>1</v>
      </c>
      <c r="L688" s="40"/>
      <c r="M688" s="207" t="s">
        <v>1</v>
      </c>
      <c r="N688" s="208" t="s">
        <v>45</v>
      </c>
      <c r="O688" s="72"/>
      <c r="P688" s="209">
        <f t="shared" si="51"/>
        <v>0</v>
      </c>
      <c r="Q688" s="209">
        <v>5.2420000000000001E-2</v>
      </c>
      <c r="R688" s="209">
        <f t="shared" si="52"/>
        <v>0.10484</v>
      </c>
      <c r="S688" s="209">
        <v>0</v>
      </c>
      <c r="T688" s="210">
        <f t="shared" si="53"/>
        <v>0</v>
      </c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R688" s="211" t="s">
        <v>264</v>
      </c>
      <c r="AT688" s="211" t="s">
        <v>153</v>
      </c>
      <c r="AU688" s="211" t="s">
        <v>89</v>
      </c>
      <c r="AY688" s="18" t="s">
        <v>151</v>
      </c>
      <c r="BE688" s="212">
        <f t="shared" si="54"/>
        <v>0</v>
      </c>
      <c r="BF688" s="212">
        <f t="shared" si="55"/>
        <v>0</v>
      </c>
      <c r="BG688" s="212">
        <f t="shared" si="56"/>
        <v>0</v>
      </c>
      <c r="BH688" s="212">
        <f t="shared" si="57"/>
        <v>0</v>
      </c>
      <c r="BI688" s="212">
        <f t="shared" si="58"/>
        <v>0</v>
      </c>
      <c r="BJ688" s="18" t="s">
        <v>85</v>
      </c>
      <c r="BK688" s="212">
        <f t="shared" si="59"/>
        <v>0</v>
      </c>
      <c r="BL688" s="18" t="s">
        <v>264</v>
      </c>
      <c r="BM688" s="211" t="s">
        <v>994</v>
      </c>
    </row>
    <row r="689" spans="1:65" s="2" customFormat="1" ht="36" customHeight="1">
      <c r="A689" s="35"/>
      <c r="B689" s="36"/>
      <c r="C689" s="200" t="s">
        <v>995</v>
      </c>
      <c r="D689" s="200" t="s">
        <v>153</v>
      </c>
      <c r="E689" s="201" t="s">
        <v>996</v>
      </c>
      <c r="F689" s="202" t="s">
        <v>997</v>
      </c>
      <c r="G689" s="203" t="s">
        <v>226</v>
      </c>
      <c r="H689" s="204">
        <v>3</v>
      </c>
      <c r="I689" s="205"/>
      <c r="J689" s="206">
        <f t="shared" si="50"/>
        <v>0</v>
      </c>
      <c r="K689" s="202" t="s">
        <v>1</v>
      </c>
      <c r="L689" s="40"/>
      <c r="M689" s="207" t="s">
        <v>1</v>
      </c>
      <c r="N689" s="208" t="s">
        <v>45</v>
      </c>
      <c r="O689" s="72"/>
      <c r="P689" s="209">
        <f t="shared" si="51"/>
        <v>0</v>
      </c>
      <c r="Q689" s="209">
        <v>5.8000000000000003E-2</v>
      </c>
      <c r="R689" s="209">
        <f t="shared" si="52"/>
        <v>0.17400000000000002</v>
      </c>
      <c r="S689" s="209">
        <v>0</v>
      </c>
      <c r="T689" s="210">
        <f t="shared" si="53"/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211" t="s">
        <v>264</v>
      </c>
      <c r="AT689" s="211" t="s">
        <v>153</v>
      </c>
      <c r="AU689" s="211" t="s">
        <v>89</v>
      </c>
      <c r="AY689" s="18" t="s">
        <v>151</v>
      </c>
      <c r="BE689" s="212">
        <f t="shared" si="54"/>
        <v>0</v>
      </c>
      <c r="BF689" s="212">
        <f t="shared" si="55"/>
        <v>0</v>
      </c>
      <c r="BG689" s="212">
        <f t="shared" si="56"/>
        <v>0</v>
      </c>
      <c r="BH689" s="212">
        <f t="shared" si="57"/>
        <v>0</v>
      </c>
      <c r="BI689" s="212">
        <f t="shared" si="58"/>
        <v>0</v>
      </c>
      <c r="BJ689" s="18" t="s">
        <v>85</v>
      </c>
      <c r="BK689" s="212">
        <f t="shared" si="59"/>
        <v>0</v>
      </c>
      <c r="BL689" s="18" t="s">
        <v>264</v>
      </c>
      <c r="BM689" s="211" t="s">
        <v>998</v>
      </c>
    </row>
    <row r="690" spans="1:65" s="2" customFormat="1" ht="36" customHeight="1">
      <c r="A690" s="35"/>
      <c r="B690" s="36"/>
      <c r="C690" s="200" t="s">
        <v>999</v>
      </c>
      <c r="D690" s="200" t="s">
        <v>153</v>
      </c>
      <c r="E690" s="201" t="s">
        <v>1000</v>
      </c>
      <c r="F690" s="202" t="s">
        <v>1001</v>
      </c>
      <c r="G690" s="203" t="s">
        <v>226</v>
      </c>
      <c r="H690" s="204">
        <v>1</v>
      </c>
      <c r="I690" s="205"/>
      <c r="J690" s="206">
        <f t="shared" si="50"/>
        <v>0</v>
      </c>
      <c r="K690" s="202" t="s">
        <v>1</v>
      </c>
      <c r="L690" s="40"/>
      <c r="M690" s="207" t="s">
        <v>1</v>
      </c>
      <c r="N690" s="208" t="s">
        <v>45</v>
      </c>
      <c r="O690" s="72"/>
      <c r="P690" s="209">
        <f t="shared" si="51"/>
        <v>0</v>
      </c>
      <c r="Q690" s="209">
        <v>6.9159999999999999E-2</v>
      </c>
      <c r="R690" s="209">
        <f t="shared" si="52"/>
        <v>6.9159999999999999E-2</v>
      </c>
      <c r="S690" s="209">
        <v>0</v>
      </c>
      <c r="T690" s="210">
        <f t="shared" si="53"/>
        <v>0</v>
      </c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R690" s="211" t="s">
        <v>264</v>
      </c>
      <c r="AT690" s="211" t="s">
        <v>153</v>
      </c>
      <c r="AU690" s="211" t="s">
        <v>89</v>
      </c>
      <c r="AY690" s="18" t="s">
        <v>151</v>
      </c>
      <c r="BE690" s="212">
        <f t="shared" si="54"/>
        <v>0</v>
      </c>
      <c r="BF690" s="212">
        <f t="shared" si="55"/>
        <v>0</v>
      </c>
      <c r="BG690" s="212">
        <f t="shared" si="56"/>
        <v>0</v>
      </c>
      <c r="BH690" s="212">
        <f t="shared" si="57"/>
        <v>0</v>
      </c>
      <c r="BI690" s="212">
        <f t="shared" si="58"/>
        <v>0</v>
      </c>
      <c r="BJ690" s="18" t="s">
        <v>85</v>
      </c>
      <c r="BK690" s="212">
        <f t="shared" si="59"/>
        <v>0</v>
      </c>
      <c r="BL690" s="18" t="s">
        <v>264</v>
      </c>
      <c r="BM690" s="211" t="s">
        <v>1002</v>
      </c>
    </row>
    <row r="691" spans="1:65" s="2" customFormat="1" ht="36" customHeight="1">
      <c r="A691" s="35"/>
      <c r="B691" s="36"/>
      <c r="C691" s="200" t="s">
        <v>1003</v>
      </c>
      <c r="D691" s="200" t="s">
        <v>153</v>
      </c>
      <c r="E691" s="201" t="s">
        <v>1004</v>
      </c>
      <c r="F691" s="202" t="s">
        <v>1005</v>
      </c>
      <c r="G691" s="203" t="s">
        <v>226</v>
      </c>
      <c r="H691" s="204">
        <v>1</v>
      </c>
      <c r="I691" s="205"/>
      <c r="J691" s="206">
        <f t="shared" si="50"/>
        <v>0</v>
      </c>
      <c r="K691" s="202" t="s">
        <v>1</v>
      </c>
      <c r="L691" s="40"/>
      <c r="M691" s="207" t="s">
        <v>1</v>
      </c>
      <c r="N691" s="208" t="s">
        <v>45</v>
      </c>
      <c r="O691" s="72"/>
      <c r="P691" s="209">
        <f t="shared" si="51"/>
        <v>0</v>
      </c>
      <c r="Q691" s="209">
        <v>9.1480000000000006E-2</v>
      </c>
      <c r="R691" s="209">
        <f t="shared" si="52"/>
        <v>9.1480000000000006E-2</v>
      </c>
      <c r="S691" s="209">
        <v>0</v>
      </c>
      <c r="T691" s="210">
        <f t="shared" si="53"/>
        <v>0</v>
      </c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R691" s="211" t="s">
        <v>264</v>
      </c>
      <c r="AT691" s="211" t="s">
        <v>153</v>
      </c>
      <c r="AU691" s="211" t="s">
        <v>89</v>
      </c>
      <c r="AY691" s="18" t="s">
        <v>151</v>
      </c>
      <c r="BE691" s="212">
        <f t="shared" si="54"/>
        <v>0</v>
      </c>
      <c r="BF691" s="212">
        <f t="shared" si="55"/>
        <v>0</v>
      </c>
      <c r="BG691" s="212">
        <f t="shared" si="56"/>
        <v>0</v>
      </c>
      <c r="BH691" s="212">
        <f t="shared" si="57"/>
        <v>0</v>
      </c>
      <c r="BI691" s="212">
        <f t="shared" si="58"/>
        <v>0</v>
      </c>
      <c r="BJ691" s="18" t="s">
        <v>85</v>
      </c>
      <c r="BK691" s="212">
        <f t="shared" si="59"/>
        <v>0</v>
      </c>
      <c r="BL691" s="18" t="s">
        <v>264</v>
      </c>
      <c r="BM691" s="211" t="s">
        <v>1006</v>
      </c>
    </row>
    <row r="692" spans="1:65" s="2" customFormat="1" ht="24" customHeight="1">
      <c r="A692" s="35"/>
      <c r="B692" s="36"/>
      <c r="C692" s="200" t="s">
        <v>1007</v>
      </c>
      <c r="D692" s="200" t="s">
        <v>153</v>
      </c>
      <c r="E692" s="201" t="s">
        <v>1008</v>
      </c>
      <c r="F692" s="202" t="s">
        <v>1009</v>
      </c>
      <c r="G692" s="203" t="s">
        <v>219</v>
      </c>
      <c r="H692" s="204">
        <v>1.1619999999999999</v>
      </c>
      <c r="I692" s="205"/>
      <c r="J692" s="206">
        <f t="shared" si="50"/>
        <v>0</v>
      </c>
      <c r="K692" s="202" t="s">
        <v>1</v>
      </c>
      <c r="L692" s="40"/>
      <c r="M692" s="207" t="s">
        <v>1</v>
      </c>
      <c r="N692" s="208" t="s">
        <v>45</v>
      </c>
      <c r="O692" s="72"/>
      <c r="P692" s="209">
        <f t="shared" si="51"/>
        <v>0</v>
      </c>
      <c r="Q692" s="209">
        <v>0</v>
      </c>
      <c r="R692" s="209">
        <f t="shared" si="52"/>
        <v>0</v>
      </c>
      <c r="S692" s="209">
        <v>0</v>
      </c>
      <c r="T692" s="210">
        <f t="shared" si="53"/>
        <v>0</v>
      </c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R692" s="211" t="s">
        <v>264</v>
      </c>
      <c r="AT692" s="211" t="s">
        <v>153</v>
      </c>
      <c r="AU692" s="211" t="s">
        <v>89</v>
      </c>
      <c r="AY692" s="18" t="s">
        <v>151</v>
      </c>
      <c r="BE692" s="212">
        <f t="shared" si="54"/>
        <v>0</v>
      </c>
      <c r="BF692" s="212">
        <f t="shared" si="55"/>
        <v>0</v>
      </c>
      <c r="BG692" s="212">
        <f t="shared" si="56"/>
        <v>0</v>
      </c>
      <c r="BH692" s="212">
        <f t="shared" si="57"/>
        <v>0</v>
      </c>
      <c r="BI692" s="212">
        <f t="shared" si="58"/>
        <v>0</v>
      </c>
      <c r="BJ692" s="18" t="s">
        <v>85</v>
      </c>
      <c r="BK692" s="212">
        <f t="shared" si="59"/>
        <v>0</v>
      </c>
      <c r="BL692" s="18" t="s">
        <v>264</v>
      </c>
      <c r="BM692" s="211" t="s">
        <v>1010</v>
      </c>
    </row>
    <row r="693" spans="1:65" s="2" customFormat="1" ht="24" customHeight="1">
      <c r="A693" s="35"/>
      <c r="B693" s="36"/>
      <c r="C693" s="200" t="s">
        <v>1011</v>
      </c>
      <c r="D693" s="200" t="s">
        <v>153</v>
      </c>
      <c r="E693" s="201" t="s">
        <v>1012</v>
      </c>
      <c r="F693" s="202" t="s">
        <v>1013</v>
      </c>
      <c r="G693" s="203" t="s">
        <v>611</v>
      </c>
      <c r="H693" s="270"/>
      <c r="I693" s="205"/>
      <c r="J693" s="206">
        <f t="shared" si="50"/>
        <v>0</v>
      </c>
      <c r="K693" s="202" t="s">
        <v>1</v>
      </c>
      <c r="L693" s="40"/>
      <c r="M693" s="207" t="s">
        <v>1</v>
      </c>
      <c r="N693" s="208" t="s">
        <v>45</v>
      </c>
      <c r="O693" s="72"/>
      <c r="P693" s="209">
        <f t="shared" si="51"/>
        <v>0</v>
      </c>
      <c r="Q693" s="209">
        <v>0</v>
      </c>
      <c r="R693" s="209">
        <f t="shared" si="52"/>
        <v>0</v>
      </c>
      <c r="S693" s="209">
        <v>0</v>
      </c>
      <c r="T693" s="210">
        <f t="shared" si="53"/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11" t="s">
        <v>264</v>
      </c>
      <c r="AT693" s="211" t="s">
        <v>153</v>
      </c>
      <c r="AU693" s="211" t="s">
        <v>89</v>
      </c>
      <c r="AY693" s="18" t="s">
        <v>151</v>
      </c>
      <c r="BE693" s="212">
        <f t="shared" si="54"/>
        <v>0</v>
      </c>
      <c r="BF693" s="212">
        <f t="shared" si="55"/>
        <v>0</v>
      </c>
      <c r="BG693" s="212">
        <f t="shared" si="56"/>
        <v>0</v>
      </c>
      <c r="BH693" s="212">
        <f t="shared" si="57"/>
        <v>0</v>
      </c>
      <c r="BI693" s="212">
        <f t="shared" si="58"/>
        <v>0</v>
      </c>
      <c r="BJ693" s="18" t="s">
        <v>85</v>
      </c>
      <c r="BK693" s="212">
        <f t="shared" si="59"/>
        <v>0</v>
      </c>
      <c r="BL693" s="18" t="s">
        <v>264</v>
      </c>
      <c r="BM693" s="211" t="s">
        <v>1014</v>
      </c>
    </row>
    <row r="694" spans="1:65" s="12" customFormat="1" ht="22.8" customHeight="1">
      <c r="B694" s="184"/>
      <c r="C694" s="185"/>
      <c r="D694" s="186" t="s">
        <v>79</v>
      </c>
      <c r="E694" s="198" t="s">
        <v>1015</v>
      </c>
      <c r="F694" s="198" t="s">
        <v>1016</v>
      </c>
      <c r="G694" s="185"/>
      <c r="H694" s="185"/>
      <c r="I694" s="188"/>
      <c r="J694" s="199">
        <f>BK694</f>
        <v>0</v>
      </c>
      <c r="K694" s="185"/>
      <c r="L694" s="190"/>
      <c r="M694" s="191"/>
      <c r="N694" s="192"/>
      <c r="O694" s="192"/>
      <c r="P694" s="193">
        <f>P695+P696+P706+P717+P727</f>
        <v>0</v>
      </c>
      <c r="Q694" s="192"/>
      <c r="R694" s="193">
        <f>R695+R696+R706+R717+R727</f>
        <v>0</v>
      </c>
      <c r="S694" s="192"/>
      <c r="T694" s="194">
        <f>T695+T696+T706+T717+T727</f>
        <v>1</v>
      </c>
      <c r="AR694" s="195" t="s">
        <v>89</v>
      </c>
      <c r="AT694" s="196" t="s">
        <v>79</v>
      </c>
      <c r="AU694" s="196" t="s">
        <v>85</v>
      </c>
      <c r="AY694" s="195" t="s">
        <v>151</v>
      </c>
      <c r="BK694" s="197">
        <f>BK695+BK696+BK706+BK717+BK727</f>
        <v>0</v>
      </c>
    </row>
    <row r="695" spans="1:65" s="2" customFormat="1" ht="24" customHeight="1">
      <c r="A695" s="35"/>
      <c r="B695" s="36"/>
      <c r="C695" s="200" t="s">
        <v>1017</v>
      </c>
      <c r="D695" s="200" t="s">
        <v>153</v>
      </c>
      <c r="E695" s="201" t="s">
        <v>1018</v>
      </c>
      <c r="F695" s="202" t="s">
        <v>1019</v>
      </c>
      <c r="G695" s="203" t="s">
        <v>458</v>
      </c>
      <c r="H695" s="204">
        <v>1</v>
      </c>
      <c r="I695" s="205"/>
      <c r="J695" s="206">
        <f>ROUND(I695*H695,2)</f>
        <v>0</v>
      </c>
      <c r="K695" s="202" t="s">
        <v>1</v>
      </c>
      <c r="L695" s="40"/>
      <c r="M695" s="207" t="s">
        <v>1</v>
      </c>
      <c r="N695" s="208" t="s">
        <v>45</v>
      </c>
      <c r="O695" s="72"/>
      <c r="P695" s="209">
        <f>O695*H695</f>
        <v>0</v>
      </c>
      <c r="Q695" s="209">
        <v>0</v>
      </c>
      <c r="R695" s="209">
        <f>Q695*H695</f>
        <v>0</v>
      </c>
      <c r="S695" s="209">
        <v>1</v>
      </c>
      <c r="T695" s="210">
        <f>S695*H695</f>
        <v>1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211" t="s">
        <v>264</v>
      </c>
      <c r="AT695" s="211" t="s">
        <v>153</v>
      </c>
      <c r="AU695" s="211" t="s">
        <v>89</v>
      </c>
      <c r="AY695" s="18" t="s">
        <v>151</v>
      </c>
      <c r="BE695" s="212">
        <f>IF(N695="základní",J695,0)</f>
        <v>0</v>
      </c>
      <c r="BF695" s="212">
        <f>IF(N695="snížená",J695,0)</f>
        <v>0</v>
      </c>
      <c r="BG695" s="212">
        <f>IF(N695="zákl. přenesená",J695,0)</f>
        <v>0</v>
      </c>
      <c r="BH695" s="212">
        <f>IF(N695="sníž. přenesená",J695,0)</f>
        <v>0</v>
      </c>
      <c r="BI695" s="212">
        <f>IF(N695="nulová",J695,0)</f>
        <v>0</v>
      </c>
      <c r="BJ695" s="18" t="s">
        <v>85</v>
      </c>
      <c r="BK695" s="212">
        <f>ROUND(I695*H695,2)</f>
        <v>0</v>
      </c>
      <c r="BL695" s="18" t="s">
        <v>264</v>
      </c>
      <c r="BM695" s="211" t="s">
        <v>1020</v>
      </c>
    </row>
    <row r="696" spans="1:65" s="12" customFormat="1" ht="20.85" customHeight="1">
      <c r="B696" s="184"/>
      <c r="C696" s="185"/>
      <c r="D696" s="186" t="s">
        <v>79</v>
      </c>
      <c r="E696" s="198" t="s">
        <v>1021</v>
      </c>
      <c r="F696" s="198" t="s">
        <v>1022</v>
      </c>
      <c r="G696" s="185"/>
      <c r="H696" s="185"/>
      <c r="I696" s="188"/>
      <c r="J696" s="199">
        <f>BK696</f>
        <v>0</v>
      </c>
      <c r="K696" s="185"/>
      <c r="L696" s="190"/>
      <c r="M696" s="191"/>
      <c r="N696" s="192"/>
      <c r="O696" s="192"/>
      <c r="P696" s="193">
        <f>SUM(P697:P705)</f>
        <v>0</v>
      </c>
      <c r="Q696" s="192"/>
      <c r="R696" s="193">
        <f>SUM(R697:R705)</f>
        <v>0</v>
      </c>
      <c r="S696" s="192"/>
      <c r="T696" s="194">
        <f>SUM(T697:T705)</f>
        <v>0</v>
      </c>
      <c r="AR696" s="195" t="s">
        <v>85</v>
      </c>
      <c r="AT696" s="196" t="s">
        <v>79</v>
      </c>
      <c r="AU696" s="196" t="s">
        <v>89</v>
      </c>
      <c r="AY696" s="195" t="s">
        <v>151</v>
      </c>
      <c r="BK696" s="197">
        <f>SUM(BK697:BK705)</f>
        <v>0</v>
      </c>
    </row>
    <row r="697" spans="1:65" s="2" customFormat="1" ht="16.5" customHeight="1">
      <c r="A697" s="35"/>
      <c r="B697" s="36"/>
      <c r="C697" s="200" t="s">
        <v>1023</v>
      </c>
      <c r="D697" s="200" t="s">
        <v>153</v>
      </c>
      <c r="E697" s="201" t="s">
        <v>1024</v>
      </c>
      <c r="F697" s="202" t="s">
        <v>1025</v>
      </c>
      <c r="G697" s="203" t="s">
        <v>1026</v>
      </c>
      <c r="H697" s="204">
        <v>4</v>
      </c>
      <c r="I697" s="205"/>
      <c r="J697" s="206">
        <f t="shared" ref="J697:J705" si="60">ROUND(I697*H697,2)</f>
        <v>0</v>
      </c>
      <c r="K697" s="202" t="s">
        <v>1</v>
      </c>
      <c r="L697" s="40"/>
      <c r="M697" s="207" t="s">
        <v>1</v>
      </c>
      <c r="N697" s="208" t="s">
        <v>45</v>
      </c>
      <c r="O697" s="72"/>
      <c r="P697" s="209">
        <f t="shared" ref="P697:P705" si="61">O697*H697</f>
        <v>0</v>
      </c>
      <c r="Q697" s="209">
        <v>0</v>
      </c>
      <c r="R697" s="209">
        <f t="shared" ref="R697:R705" si="62">Q697*H697</f>
        <v>0</v>
      </c>
      <c r="S697" s="209">
        <v>0</v>
      </c>
      <c r="T697" s="210">
        <f t="shared" ref="T697:T705" si="63">S697*H697</f>
        <v>0</v>
      </c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R697" s="211" t="s">
        <v>158</v>
      </c>
      <c r="AT697" s="211" t="s">
        <v>153</v>
      </c>
      <c r="AU697" s="211" t="s">
        <v>170</v>
      </c>
      <c r="AY697" s="18" t="s">
        <v>151</v>
      </c>
      <c r="BE697" s="212">
        <f t="shared" ref="BE697:BE705" si="64">IF(N697="základní",J697,0)</f>
        <v>0</v>
      </c>
      <c r="BF697" s="212">
        <f t="shared" ref="BF697:BF705" si="65">IF(N697="snížená",J697,0)</f>
        <v>0</v>
      </c>
      <c r="BG697" s="212">
        <f t="shared" ref="BG697:BG705" si="66">IF(N697="zákl. přenesená",J697,0)</f>
        <v>0</v>
      </c>
      <c r="BH697" s="212">
        <f t="shared" ref="BH697:BH705" si="67">IF(N697="sníž. přenesená",J697,0)</f>
        <v>0</v>
      </c>
      <c r="BI697" s="212">
        <f t="shared" ref="BI697:BI705" si="68">IF(N697="nulová",J697,0)</f>
        <v>0</v>
      </c>
      <c r="BJ697" s="18" t="s">
        <v>85</v>
      </c>
      <c r="BK697" s="212">
        <f t="shared" ref="BK697:BK705" si="69">ROUND(I697*H697,2)</f>
        <v>0</v>
      </c>
      <c r="BL697" s="18" t="s">
        <v>158</v>
      </c>
      <c r="BM697" s="211" t="s">
        <v>1027</v>
      </c>
    </row>
    <row r="698" spans="1:65" s="2" customFormat="1" ht="16.5" customHeight="1">
      <c r="A698" s="35"/>
      <c r="B698" s="36"/>
      <c r="C698" s="200" t="s">
        <v>1028</v>
      </c>
      <c r="D698" s="200" t="s">
        <v>153</v>
      </c>
      <c r="E698" s="201" t="s">
        <v>1029</v>
      </c>
      <c r="F698" s="202" t="s">
        <v>1030</v>
      </c>
      <c r="G698" s="203" t="s">
        <v>1026</v>
      </c>
      <c r="H698" s="204">
        <v>7</v>
      </c>
      <c r="I698" s="205"/>
      <c r="J698" s="206">
        <f t="shared" si="60"/>
        <v>0</v>
      </c>
      <c r="K698" s="202" t="s">
        <v>1</v>
      </c>
      <c r="L698" s="40"/>
      <c r="M698" s="207" t="s">
        <v>1</v>
      </c>
      <c r="N698" s="208" t="s">
        <v>45</v>
      </c>
      <c r="O698" s="72"/>
      <c r="P698" s="209">
        <f t="shared" si="61"/>
        <v>0</v>
      </c>
      <c r="Q698" s="209">
        <v>0</v>
      </c>
      <c r="R698" s="209">
        <f t="shared" si="62"/>
        <v>0</v>
      </c>
      <c r="S698" s="209">
        <v>0</v>
      </c>
      <c r="T698" s="210">
        <f t="shared" si="63"/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211" t="s">
        <v>158</v>
      </c>
      <c r="AT698" s="211" t="s">
        <v>153</v>
      </c>
      <c r="AU698" s="211" t="s">
        <v>170</v>
      </c>
      <c r="AY698" s="18" t="s">
        <v>151</v>
      </c>
      <c r="BE698" s="212">
        <f t="shared" si="64"/>
        <v>0</v>
      </c>
      <c r="BF698" s="212">
        <f t="shared" si="65"/>
        <v>0</v>
      </c>
      <c r="BG698" s="212">
        <f t="shared" si="66"/>
        <v>0</v>
      </c>
      <c r="BH698" s="212">
        <f t="shared" si="67"/>
        <v>0</v>
      </c>
      <c r="BI698" s="212">
        <f t="shared" si="68"/>
        <v>0</v>
      </c>
      <c r="BJ698" s="18" t="s">
        <v>85</v>
      </c>
      <c r="BK698" s="212">
        <f t="shared" si="69"/>
        <v>0</v>
      </c>
      <c r="BL698" s="18" t="s">
        <v>158</v>
      </c>
      <c r="BM698" s="211" t="s">
        <v>1031</v>
      </c>
    </row>
    <row r="699" spans="1:65" s="2" customFormat="1" ht="16.5" customHeight="1">
      <c r="A699" s="35"/>
      <c r="B699" s="36"/>
      <c r="C699" s="200" t="s">
        <v>1032</v>
      </c>
      <c r="D699" s="200" t="s">
        <v>153</v>
      </c>
      <c r="E699" s="201" t="s">
        <v>1033</v>
      </c>
      <c r="F699" s="202" t="s">
        <v>1034</v>
      </c>
      <c r="G699" s="203" t="s">
        <v>1026</v>
      </c>
      <c r="H699" s="204">
        <v>13</v>
      </c>
      <c r="I699" s="205"/>
      <c r="J699" s="206">
        <f t="shared" si="60"/>
        <v>0</v>
      </c>
      <c r="K699" s="202" t="s">
        <v>1</v>
      </c>
      <c r="L699" s="40"/>
      <c r="M699" s="207" t="s">
        <v>1</v>
      </c>
      <c r="N699" s="208" t="s">
        <v>45</v>
      </c>
      <c r="O699" s="72"/>
      <c r="P699" s="209">
        <f t="shared" si="61"/>
        <v>0</v>
      </c>
      <c r="Q699" s="209">
        <v>0</v>
      </c>
      <c r="R699" s="209">
        <f t="shared" si="62"/>
        <v>0</v>
      </c>
      <c r="S699" s="209">
        <v>0</v>
      </c>
      <c r="T699" s="210">
        <f t="shared" si="63"/>
        <v>0</v>
      </c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R699" s="211" t="s">
        <v>158</v>
      </c>
      <c r="AT699" s="211" t="s">
        <v>153</v>
      </c>
      <c r="AU699" s="211" t="s">
        <v>170</v>
      </c>
      <c r="AY699" s="18" t="s">
        <v>151</v>
      </c>
      <c r="BE699" s="212">
        <f t="shared" si="64"/>
        <v>0</v>
      </c>
      <c r="BF699" s="212">
        <f t="shared" si="65"/>
        <v>0</v>
      </c>
      <c r="BG699" s="212">
        <f t="shared" si="66"/>
        <v>0</v>
      </c>
      <c r="BH699" s="212">
        <f t="shared" si="67"/>
        <v>0</v>
      </c>
      <c r="BI699" s="212">
        <f t="shared" si="68"/>
        <v>0</v>
      </c>
      <c r="BJ699" s="18" t="s">
        <v>85</v>
      </c>
      <c r="BK699" s="212">
        <f t="shared" si="69"/>
        <v>0</v>
      </c>
      <c r="BL699" s="18" t="s">
        <v>158</v>
      </c>
      <c r="BM699" s="211" t="s">
        <v>1035</v>
      </c>
    </row>
    <row r="700" spans="1:65" s="2" customFormat="1" ht="16.5" customHeight="1">
      <c r="A700" s="35"/>
      <c r="B700" s="36"/>
      <c r="C700" s="200" t="s">
        <v>1036</v>
      </c>
      <c r="D700" s="200" t="s">
        <v>153</v>
      </c>
      <c r="E700" s="201" t="s">
        <v>1037</v>
      </c>
      <c r="F700" s="202" t="s">
        <v>1038</v>
      </c>
      <c r="G700" s="203" t="s">
        <v>1026</v>
      </c>
      <c r="H700" s="204">
        <v>1</v>
      </c>
      <c r="I700" s="205"/>
      <c r="J700" s="206">
        <f t="shared" si="60"/>
        <v>0</v>
      </c>
      <c r="K700" s="202" t="s">
        <v>1</v>
      </c>
      <c r="L700" s="40"/>
      <c r="M700" s="207" t="s">
        <v>1</v>
      </c>
      <c r="N700" s="208" t="s">
        <v>45</v>
      </c>
      <c r="O700" s="72"/>
      <c r="P700" s="209">
        <f t="shared" si="61"/>
        <v>0</v>
      </c>
      <c r="Q700" s="209">
        <v>0</v>
      </c>
      <c r="R700" s="209">
        <f t="shared" si="62"/>
        <v>0</v>
      </c>
      <c r="S700" s="209">
        <v>0</v>
      </c>
      <c r="T700" s="210">
        <f t="shared" si="63"/>
        <v>0</v>
      </c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R700" s="211" t="s">
        <v>158</v>
      </c>
      <c r="AT700" s="211" t="s">
        <v>153</v>
      </c>
      <c r="AU700" s="211" t="s">
        <v>170</v>
      </c>
      <c r="AY700" s="18" t="s">
        <v>151</v>
      </c>
      <c r="BE700" s="212">
        <f t="shared" si="64"/>
        <v>0</v>
      </c>
      <c r="BF700" s="212">
        <f t="shared" si="65"/>
        <v>0</v>
      </c>
      <c r="BG700" s="212">
        <f t="shared" si="66"/>
        <v>0</v>
      </c>
      <c r="BH700" s="212">
        <f t="shared" si="67"/>
        <v>0</v>
      </c>
      <c r="BI700" s="212">
        <f t="shared" si="68"/>
        <v>0</v>
      </c>
      <c r="BJ700" s="18" t="s">
        <v>85</v>
      </c>
      <c r="BK700" s="212">
        <f t="shared" si="69"/>
        <v>0</v>
      </c>
      <c r="BL700" s="18" t="s">
        <v>158</v>
      </c>
      <c r="BM700" s="211" t="s">
        <v>1039</v>
      </c>
    </row>
    <row r="701" spans="1:65" s="2" customFormat="1" ht="16.5" customHeight="1">
      <c r="A701" s="35"/>
      <c r="B701" s="36"/>
      <c r="C701" s="200" t="s">
        <v>1040</v>
      </c>
      <c r="D701" s="200" t="s">
        <v>153</v>
      </c>
      <c r="E701" s="201" t="s">
        <v>1041</v>
      </c>
      <c r="F701" s="202" t="s">
        <v>1042</v>
      </c>
      <c r="G701" s="203" t="s">
        <v>1026</v>
      </c>
      <c r="H701" s="204">
        <v>1</v>
      </c>
      <c r="I701" s="205"/>
      <c r="J701" s="206">
        <f t="shared" si="60"/>
        <v>0</v>
      </c>
      <c r="K701" s="202" t="s">
        <v>1</v>
      </c>
      <c r="L701" s="40"/>
      <c r="M701" s="207" t="s">
        <v>1</v>
      </c>
      <c r="N701" s="208" t="s">
        <v>45</v>
      </c>
      <c r="O701" s="72"/>
      <c r="P701" s="209">
        <f t="shared" si="61"/>
        <v>0</v>
      </c>
      <c r="Q701" s="209">
        <v>0</v>
      </c>
      <c r="R701" s="209">
        <f t="shared" si="62"/>
        <v>0</v>
      </c>
      <c r="S701" s="209">
        <v>0</v>
      </c>
      <c r="T701" s="210">
        <f t="shared" si="63"/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211" t="s">
        <v>158</v>
      </c>
      <c r="AT701" s="211" t="s">
        <v>153</v>
      </c>
      <c r="AU701" s="211" t="s">
        <v>170</v>
      </c>
      <c r="AY701" s="18" t="s">
        <v>151</v>
      </c>
      <c r="BE701" s="212">
        <f t="shared" si="64"/>
        <v>0</v>
      </c>
      <c r="BF701" s="212">
        <f t="shared" si="65"/>
        <v>0</v>
      </c>
      <c r="BG701" s="212">
        <f t="shared" si="66"/>
        <v>0</v>
      </c>
      <c r="BH701" s="212">
        <f t="shared" si="67"/>
        <v>0</v>
      </c>
      <c r="BI701" s="212">
        <f t="shared" si="68"/>
        <v>0</v>
      </c>
      <c r="BJ701" s="18" t="s">
        <v>85</v>
      </c>
      <c r="BK701" s="212">
        <f t="shared" si="69"/>
        <v>0</v>
      </c>
      <c r="BL701" s="18" t="s">
        <v>158</v>
      </c>
      <c r="BM701" s="211" t="s">
        <v>1043</v>
      </c>
    </row>
    <row r="702" spans="1:65" s="2" customFormat="1" ht="16.5" customHeight="1">
      <c r="A702" s="35"/>
      <c r="B702" s="36"/>
      <c r="C702" s="200" t="s">
        <v>1044</v>
      </c>
      <c r="D702" s="200" t="s">
        <v>153</v>
      </c>
      <c r="E702" s="201" t="s">
        <v>1045</v>
      </c>
      <c r="F702" s="202" t="s">
        <v>1046</v>
      </c>
      <c r="G702" s="203" t="s">
        <v>1026</v>
      </c>
      <c r="H702" s="204">
        <v>22</v>
      </c>
      <c r="I702" s="205"/>
      <c r="J702" s="206">
        <f t="shared" si="60"/>
        <v>0</v>
      </c>
      <c r="K702" s="202" t="s">
        <v>1</v>
      </c>
      <c r="L702" s="40"/>
      <c r="M702" s="207" t="s">
        <v>1</v>
      </c>
      <c r="N702" s="208" t="s">
        <v>45</v>
      </c>
      <c r="O702" s="72"/>
      <c r="P702" s="209">
        <f t="shared" si="61"/>
        <v>0</v>
      </c>
      <c r="Q702" s="209">
        <v>0</v>
      </c>
      <c r="R702" s="209">
        <f t="shared" si="62"/>
        <v>0</v>
      </c>
      <c r="S702" s="209">
        <v>0</v>
      </c>
      <c r="T702" s="210">
        <f t="shared" si="63"/>
        <v>0</v>
      </c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R702" s="211" t="s">
        <v>158</v>
      </c>
      <c r="AT702" s="211" t="s">
        <v>153</v>
      </c>
      <c r="AU702" s="211" t="s">
        <v>170</v>
      </c>
      <c r="AY702" s="18" t="s">
        <v>151</v>
      </c>
      <c r="BE702" s="212">
        <f t="shared" si="64"/>
        <v>0</v>
      </c>
      <c r="BF702" s="212">
        <f t="shared" si="65"/>
        <v>0</v>
      </c>
      <c r="BG702" s="212">
        <f t="shared" si="66"/>
        <v>0</v>
      </c>
      <c r="BH702" s="212">
        <f t="shared" si="67"/>
        <v>0</v>
      </c>
      <c r="BI702" s="212">
        <f t="shared" si="68"/>
        <v>0</v>
      </c>
      <c r="BJ702" s="18" t="s">
        <v>85</v>
      </c>
      <c r="BK702" s="212">
        <f t="shared" si="69"/>
        <v>0</v>
      </c>
      <c r="BL702" s="18" t="s">
        <v>158</v>
      </c>
      <c r="BM702" s="211" t="s">
        <v>1047</v>
      </c>
    </row>
    <row r="703" spans="1:65" s="2" customFormat="1" ht="16.5" customHeight="1">
      <c r="A703" s="35"/>
      <c r="B703" s="36"/>
      <c r="C703" s="200" t="s">
        <v>1048</v>
      </c>
      <c r="D703" s="200" t="s">
        <v>153</v>
      </c>
      <c r="E703" s="201" t="s">
        <v>1049</v>
      </c>
      <c r="F703" s="202" t="s">
        <v>1050</v>
      </c>
      <c r="G703" s="203" t="s">
        <v>1026</v>
      </c>
      <c r="H703" s="204">
        <v>14</v>
      </c>
      <c r="I703" s="205"/>
      <c r="J703" s="206">
        <f t="shared" si="60"/>
        <v>0</v>
      </c>
      <c r="K703" s="202" t="s">
        <v>1</v>
      </c>
      <c r="L703" s="40"/>
      <c r="M703" s="207" t="s">
        <v>1</v>
      </c>
      <c r="N703" s="208" t="s">
        <v>45</v>
      </c>
      <c r="O703" s="72"/>
      <c r="P703" s="209">
        <f t="shared" si="61"/>
        <v>0</v>
      </c>
      <c r="Q703" s="209">
        <v>0</v>
      </c>
      <c r="R703" s="209">
        <f t="shared" si="62"/>
        <v>0</v>
      </c>
      <c r="S703" s="209">
        <v>0</v>
      </c>
      <c r="T703" s="210">
        <f t="shared" si="63"/>
        <v>0</v>
      </c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R703" s="211" t="s">
        <v>158</v>
      </c>
      <c r="AT703" s="211" t="s">
        <v>153</v>
      </c>
      <c r="AU703" s="211" t="s">
        <v>170</v>
      </c>
      <c r="AY703" s="18" t="s">
        <v>151</v>
      </c>
      <c r="BE703" s="212">
        <f t="shared" si="64"/>
        <v>0</v>
      </c>
      <c r="BF703" s="212">
        <f t="shared" si="65"/>
        <v>0</v>
      </c>
      <c r="BG703" s="212">
        <f t="shared" si="66"/>
        <v>0</v>
      </c>
      <c r="BH703" s="212">
        <f t="shared" si="67"/>
        <v>0</v>
      </c>
      <c r="BI703" s="212">
        <f t="shared" si="68"/>
        <v>0</v>
      </c>
      <c r="BJ703" s="18" t="s">
        <v>85</v>
      </c>
      <c r="BK703" s="212">
        <f t="shared" si="69"/>
        <v>0</v>
      </c>
      <c r="BL703" s="18" t="s">
        <v>158</v>
      </c>
      <c r="BM703" s="211" t="s">
        <v>1051</v>
      </c>
    </row>
    <row r="704" spans="1:65" s="2" customFormat="1" ht="16.5" customHeight="1">
      <c r="A704" s="35"/>
      <c r="B704" s="36"/>
      <c r="C704" s="200" t="s">
        <v>1052</v>
      </c>
      <c r="D704" s="200" t="s">
        <v>153</v>
      </c>
      <c r="E704" s="201" t="s">
        <v>1053</v>
      </c>
      <c r="F704" s="202" t="s">
        <v>1054</v>
      </c>
      <c r="G704" s="203" t="s">
        <v>1026</v>
      </c>
      <c r="H704" s="204">
        <v>5</v>
      </c>
      <c r="I704" s="205"/>
      <c r="J704" s="206">
        <f t="shared" si="60"/>
        <v>0</v>
      </c>
      <c r="K704" s="202" t="s">
        <v>1</v>
      </c>
      <c r="L704" s="40"/>
      <c r="M704" s="207" t="s">
        <v>1</v>
      </c>
      <c r="N704" s="208" t="s">
        <v>45</v>
      </c>
      <c r="O704" s="72"/>
      <c r="P704" s="209">
        <f t="shared" si="61"/>
        <v>0</v>
      </c>
      <c r="Q704" s="209">
        <v>0</v>
      </c>
      <c r="R704" s="209">
        <f t="shared" si="62"/>
        <v>0</v>
      </c>
      <c r="S704" s="209">
        <v>0</v>
      </c>
      <c r="T704" s="210">
        <f t="shared" si="63"/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211" t="s">
        <v>158</v>
      </c>
      <c r="AT704" s="211" t="s">
        <v>153</v>
      </c>
      <c r="AU704" s="211" t="s">
        <v>170</v>
      </c>
      <c r="AY704" s="18" t="s">
        <v>151</v>
      </c>
      <c r="BE704" s="212">
        <f t="shared" si="64"/>
        <v>0</v>
      </c>
      <c r="BF704" s="212">
        <f t="shared" si="65"/>
        <v>0</v>
      </c>
      <c r="BG704" s="212">
        <f t="shared" si="66"/>
        <v>0</v>
      </c>
      <c r="BH704" s="212">
        <f t="shared" si="67"/>
        <v>0</v>
      </c>
      <c r="BI704" s="212">
        <f t="shared" si="68"/>
        <v>0</v>
      </c>
      <c r="BJ704" s="18" t="s">
        <v>85</v>
      </c>
      <c r="BK704" s="212">
        <f t="shared" si="69"/>
        <v>0</v>
      </c>
      <c r="BL704" s="18" t="s">
        <v>158</v>
      </c>
      <c r="BM704" s="211" t="s">
        <v>1055</v>
      </c>
    </row>
    <row r="705" spans="1:65" s="2" customFormat="1" ht="16.5" customHeight="1">
      <c r="A705" s="35"/>
      <c r="B705" s="36"/>
      <c r="C705" s="200" t="s">
        <v>1056</v>
      </c>
      <c r="D705" s="200" t="s">
        <v>153</v>
      </c>
      <c r="E705" s="201" t="s">
        <v>1057</v>
      </c>
      <c r="F705" s="202" t="s">
        <v>1058</v>
      </c>
      <c r="G705" s="203" t="s">
        <v>1026</v>
      </c>
      <c r="H705" s="204">
        <v>7</v>
      </c>
      <c r="I705" s="205"/>
      <c r="J705" s="206">
        <f t="shared" si="60"/>
        <v>0</v>
      </c>
      <c r="K705" s="202" t="s">
        <v>1</v>
      </c>
      <c r="L705" s="40"/>
      <c r="M705" s="207" t="s">
        <v>1</v>
      </c>
      <c r="N705" s="208" t="s">
        <v>45</v>
      </c>
      <c r="O705" s="72"/>
      <c r="P705" s="209">
        <f t="shared" si="61"/>
        <v>0</v>
      </c>
      <c r="Q705" s="209">
        <v>0</v>
      </c>
      <c r="R705" s="209">
        <f t="shared" si="62"/>
        <v>0</v>
      </c>
      <c r="S705" s="209">
        <v>0</v>
      </c>
      <c r="T705" s="210">
        <f t="shared" si="63"/>
        <v>0</v>
      </c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R705" s="211" t="s">
        <v>158</v>
      </c>
      <c r="AT705" s="211" t="s">
        <v>153</v>
      </c>
      <c r="AU705" s="211" t="s">
        <v>170</v>
      </c>
      <c r="AY705" s="18" t="s">
        <v>151</v>
      </c>
      <c r="BE705" s="212">
        <f t="shared" si="64"/>
        <v>0</v>
      </c>
      <c r="BF705" s="212">
        <f t="shared" si="65"/>
        <v>0</v>
      </c>
      <c r="BG705" s="212">
        <f t="shared" si="66"/>
        <v>0</v>
      </c>
      <c r="BH705" s="212">
        <f t="shared" si="67"/>
        <v>0</v>
      </c>
      <c r="BI705" s="212">
        <f t="shared" si="68"/>
        <v>0</v>
      </c>
      <c r="BJ705" s="18" t="s">
        <v>85</v>
      </c>
      <c r="BK705" s="212">
        <f t="shared" si="69"/>
        <v>0</v>
      </c>
      <c r="BL705" s="18" t="s">
        <v>158</v>
      </c>
      <c r="BM705" s="211" t="s">
        <v>1059</v>
      </c>
    </row>
    <row r="706" spans="1:65" s="12" customFormat="1" ht="20.85" customHeight="1">
      <c r="B706" s="184"/>
      <c r="C706" s="185"/>
      <c r="D706" s="186" t="s">
        <v>79</v>
      </c>
      <c r="E706" s="198" t="s">
        <v>1060</v>
      </c>
      <c r="F706" s="198" t="s">
        <v>1061</v>
      </c>
      <c r="G706" s="185"/>
      <c r="H706" s="185"/>
      <c r="I706" s="188"/>
      <c r="J706" s="199">
        <f>BK706</f>
        <v>0</v>
      </c>
      <c r="K706" s="185"/>
      <c r="L706" s="190"/>
      <c r="M706" s="191"/>
      <c r="N706" s="192"/>
      <c r="O706" s="192"/>
      <c r="P706" s="193">
        <f>SUM(P707:P716)</f>
        <v>0</v>
      </c>
      <c r="Q706" s="192"/>
      <c r="R706" s="193">
        <f>SUM(R707:R716)</f>
        <v>0</v>
      </c>
      <c r="S706" s="192"/>
      <c r="T706" s="194">
        <f>SUM(T707:T716)</f>
        <v>0</v>
      </c>
      <c r="AR706" s="195" t="s">
        <v>85</v>
      </c>
      <c r="AT706" s="196" t="s">
        <v>79</v>
      </c>
      <c r="AU706" s="196" t="s">
        <v>89</v>
      </c>
      <c r="AY706" s="195" t="s">
        <v>151</v>
      </c>
      <c r="BK706" s="197">
        <f>SUM(BK707:BK716)</f>
        <v>0</v>
      </c>
    </row>
    <row r="707" spans="1:65" s="2" customFormat="1" ht="16.5" customHeight="1">
      <c r="A707" s="35"/>
      <c r="B707" s="36"/>
      <c r="C707" s="200" t="s">
        <v>1062</v>
      </c>
      <c r="D707" s="200" t="s">
        <v>153</v>
      </c>
      <c r="E707" s="201" t="s">
        <v>1063</v>
      </c>
      <c r="F707" s="202" t="s">
        <v>1064</v>
      </c>
      <c r="G707" s="203" t="s">
        <v>1026</v>
      </c>
      <c r="H707" s="204">
        <v>10</v>
      </c>
      <c r="I707" s="205"/>
      <c r="J707" s="206">
        <f t="shared" ref="J707:J716" si="70">ROUND(I707*H707,2)</f>
        <v>0</v>
      </c>
      <c r="K707" s="202" t="s">
        <v>1</v>
      </c>
      <c r="L707" s="40"/>
      <c r="M707" s="207" t="s">
        <v>1</v>
      </c>
      <c r="N707" s="208" t="s">
        <v>45</v>
      </c>
      <c r="O707" s="72"/>
      <c r="P707" s="209">
        <f t="shared" ref="P707:P716" si="71">O707*H707</f>
        <v>0</v>
      </c>
      <c r="Q707" s="209">
        <v>0</v>
      </c>
      <c r="R707" s="209">
        <f t="shared" ref="R707:R716" si="72">Q707*H707</f>
        <v>0</v>
      </c>
      <c r="S707" s="209">
        <v>0</v>
      </c>
      <c r="T707" s="210">
        <f t="shared" ref="T707:T716" si="73"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211" t="s">
        <v>158</v>
      </c>
      <c r="AT707" s="211" t="s">
        <v>153</v>
      </c>
      <c r="AU707" s="211" t="s">
        <v>170</v>
      </c>
      <c r="AY707" s="18" t="s">
        <v>151</v>
      </c>
      <c r="BE707" s="212">
        <f t="shared" ref="BE707:BE716" si="74">IF(N707="základní",J707,0)</f>
        <v>0</v>
      </c>
      <c r="BF707" s="212">
        <f t="shared" ref="BF707:BF716" si="75">IF(N707="snížená",J707,0)</f>
        <v>0</v>
      </c>
      <c r="BG707" s="212">
        <f t="shared" ref="BG707:BG716" si="76">IF(N707="zákl. přenesená",J707,0)</f>
        <v>0</v>
      </c>
      <c r="BH707" s="212">
        <f t="shared" ref="BH707:BH716" si="77">IF(N707="sníž. přenesená",J707,0)</f>
        <v>0</v>
      </c>
      <c r="BI707" s="212">
        <f t="shared" ref="BI707:BI716" si="78">IF(N707="nulová",J707,0)</f>
        <v>0</v>
      </c>
      <c r="BJ707" s="18" t="s">
        <v>85</v>
      </c>
      <c r="BK707" s="212">
        <f t="shared" ref="BK707:BK716" si="79">ROUND(I707*H707,2)</f>
        <v>0</v>
      </c>
      <c r="BL707" s="18" t="s">
        <v>158</v>
      </c>
      <c r="BM707" s="211" t="s">
        <v>1065</v>
      </c>
    </row>
    <row r="708" spans="1:65" s="2" customFormat="1" ht="16.5" customHeight="1">
      <c r="A708" s="35"/>
      <c r="B708" s="36"/>
      <c r="C708" s="200" t="s">
        <v>1066</v>
      </c>
      <c r="D708" s="200" t="s">
        <v>153</v>
      </c>
      <c r="E708" s="201" t="s">
        <v>1067</v>
      </c>
      <c r="F708" s="202" t="s">
        <v>1068</v>
      </c>
      <c r="G708" s="203" t="s">
        <v>1026</v>
      </c>
      <c r="H708" s="204">
        <v>15</v>
      </c>
      <c r="I708" s="205"/>
      <c r="J708" s="206">
        <f t="shared" si="70"/>
        <v>0</v>
      </c>
      <c r="K708" s="202" t="s">
        <v>1</v>
      </c>
      <c r="L708" s="40"/>
      <c r="M708" s="207" t="s">
        <v>1</v>
      </c>
      <c r="N708" s="208" t="s">
        <v>45</v>
      </c>
      <c r="O708" s="72"/>
      <c r="P708" s="209">
        <f t="shared" si="71"/>
        <v>0</v>
      </c>
      <c r="Q708" s="209">
        <v>0</v>
      </c>
      <c r="R708" s="209">
        <f t="shared" si="72"/>
        <v>0</v>
      </c>
      <c r="S708" s="209">
        <v>0</v>
      </c>
      <c r="T708" s="210">
        <f t="shared" si="73"/>
        <v>0</v>
      </c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R708" s="211" t="s">
        <v>158</v>
      </c>
      <c r="AT708" s="211" t="s">
        <v>153</v>
      </c>
      <c r="AU708" s="211" t="s">
        <v>170</v>
      </c>
      <c r="AY708" s="18" t="s">
        <v>151</v>
      </c>
      <c r="BE708" s="212">
        <f t="shared" si="74"/>
        <v>0</v>
      </c>
      <c r="BF708" s="212">
        <f t="shared" si="75"/>
        <v>0</v>
      </c>
      <c r="BG708" s="212">
        <f t="shared" si="76"/>
        <v>0</v>
      </c>
      <c r="BH708" s="212">
        <f t="shared" si="77"/>
        <v>0</v>
      </c>
      <c r="BI708" s="212">
        <f t="shared" si="78"/>
        <v>0</v>
      </c>
      <c r="BJ708" s="18" t="s">
        <v>85</v>
      </c>
      <c r="BK708" s="212">
        <f t="shared" si="79"/>
        <v>0</v>
      </c>
      <c r="BL708" s="18" t="s">
        <v>158</v>
      </c>
      <c r="BM708" s="211" t="s">
        <v>1069</v>
      </c>
    </row>
    <row r="709" spans="1:65" s="2" customFormat="1" ht="16.5" customHeight="1">
      <c r="A709" s="35"/>
      <c r="B709" s="36"/>
      <c r="C709" s="200" t="s">
        <v>1070</v>
      </c>
      <c r="D709" s="200" t="s">
        <v>153</v>
      </c>
      <c r="E709" s="201" t="s">
        <v>1071</v>
      </c>
      <c r="F709" s="202" t="s">
        <v>1072</v>
      </c>
      <c r="G709" s="203" t="s">
        <v>1026</v>
      </c>
      <c r="H709" s="204">
        <v>4</v>
      </c>
      <c r="I709" s="205"/>
      <c r="J709" s="206">
        <f t="shared" si="70"/>
        <v>0</v>
      </c>
      <c r="K709" s="202" t="s">
        <v>1</v>
      </c>
      <c r="L709" s="40"/>
      <c r="M709" s="207" t="s">
        <v>1</v>
      </c>
      <c r="N709" s="208" t="s">
        <v>45</v>
      </c>
      <c r="O709" s="72"/>
      <c r="P709" s="209">
        <f t="shared" si="71"/>
        <v>0</v>
      </c>
      <c r="Q709" s="209">
        <v>0</v>
      </c>
      <c r="R709" s="209">
        <f t="shared" si="72"/>
        <v>0</v>
      </c>
      <c r="S709" s="209">
        <v>0</v>
      </c>
      <c r="T709" s="210">
        <f t="shared" si="73"/>
        <v>0</v>
      </c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R709" s="211" t="s">
        <v>158</v>
      </c>
      <c r="AT709" s="211" t="s">
        <v>153</v>
      </c>
      <c r="AU709" s="211" t="s">
        <v>170</v>
      </c>
      <c r="AY709" s="18" t="s">
        <v>151</v>
      </c>
      <c r="BE709" s="212">
        <f t="shared" si="74"/>
        <v>0</v>
      </c>
      <c r="BF709" s="212">
        <f t="shared" si="75"/>
        <v>0</v>
      </c>
      <c r="BG709" s="212">
        <f t="shared" si="76"/>
        <v>0</v>
      </c>
      <c r="BH709" s="212">
        <f t="shared" si="77"/>
        <v>0</v>
      </c>
      <c r="BI709" s="212">
        <f t="shared" si="78"/>
        <v>0</v>
      </c>
      <c r="BJ709" s="18" t="s">
        <v>85</v>
      </c>
      <c r="BK709" s="212">
        <f t="shared" si="79"/>
        <v>0</v>
      </c>
      <c r="BL709" s="18" t="s">
        <v>158</v>
      </c>
      <c r="BM709" s="211" t="s">
        <v>1073</v>
      </c>
    </row>
    <row r="710" spans="1:65" s="2" customFormat="1" ht="16.5" customHeight="1">
      <c r="A710" s="35"/>
      <c r="B710" s="36"/>
      <c r="C710" s="200" t="s">
        <v>1074</v>
      </c>
      <c r="D710" s="200" t="s">
        <v>153</v>
      </c>
      <c r="E710" s="201" t="s">
        <v>1075</v>
      </c>
      <c r="F710" s="202" t="s">
        <v>1076</v>
      </c>
      <c r="G710" s="203" t="s">
        <v>1026</v>
      </c>
      <c r="H710" s="204">
        <v>5</v>
      </c>
      <c r="I710" s="205"/>
      <c r="J710" s="206">
        <f t="shared" si="70"/>
        <v>0</v>
      </c>
      <c r="K710" s="202" t="s">
        <v>1</v>
      </c>
      <c r="L710" s="40"/>
      <c r="M710" s="207" t="s">
        <v>1</v>
      </c>
      <c r="N710" s="208" t="s">
        <v>45</v>
      </c>
      <c r="O710" s="72"/>
      <c r="P710" s="209">
        <f t="shared" si="71"/>
        <v>0</v>
      </c>
      <c r="Q710" s="209">
        <v>0</v>
      </c>
      <c r="R710" s="209">
        <f t="shared" si="72"/>
        <v>0</v>
      </c>
      <c r="S710" s="209">
        <v>0</v>
      </c>
      <c r="T710" s="210">
        <f t="shared" si="73"/>
        <v>0</v>
      </c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R710" s="211" t="s">
        <v>158</v>
      </c>
      <c r="AT710" s="211" t="s">
        <v>153</v>
      </c>
      <c r="AU710" s="211" t="s">
        <v>170</v>
      </c>
      <c r="AY710" s="18" t="s">
        <v>151</v>
      </c>
      <c r="BE710" s="212">
        <f t="shared" si="74"/>
        <v>0</v>
      </c>
      <c r="BF710" s="212">
        <f t="shared" si="75"/>
        <v>0</v>
      </c>
      <c r="BG710" s="212">
        <f t="shared" si="76"/>
        <v>0</v>
      </c>
      <c r="BH710" s="212">
        <f t="shared" si="77"/>
        <v>0</v>
      </c>
      <c r="BI710" s="212">
        <f t="shared" si="78"/>
        <v>0</v>
      </c>
      <c r="BJ710" s="18" t="s">
        <v>85</v>
      </c>
      <c r="BK710" s="212">
        <f t="shared" si="79"/>
        <v>0</v>
      </c>
      <c r="BL710" s="18" t="s">
        <v>158</v>
      </c>
      <c r="BM710" s="211" t="s">
        <v>1077</v>
      </c>
    </row>
    <row r="711" spans="1:65" s="2" customFormat="1" ht="16.5" customHeight="1">
      <c r="A711" s="35"/>
      <c r="B711" s="36"/>
      <c r="C711" s="200" t="s">
        <v>1078</v>
      </c>
      <c r="D711" s="200" t="s">
        <v>153</v>
      </c>
      <c r="E711" s="201" t="s">
        <v>1079</v>
      </c>
      <c r="F711" s="202" t="s">
        <v>1080</v>
      </c>
      <c r="G711" s="203" t="s">
        <v>1026</v>
      </c>
      <c r="H711" s="204">
        <v>2</v>
      </c>
      <c r="I711" s="205"/>
      <c r="J711" s="206">
        <f t="shared" si="70"/>
        <v>0</v>
      </c>
      <c r="K711" s="202" t="s">
        <v>1</v>
      </c>
      <c r="L711" s="40"/>
      <c r="M711" s="207" t="s">
        <v>1</v>
      </c>
      <c r="N711" s="208" t="s">
        <v>45</v>
      </c>
      <c r="O711" s="72"/>
      <c r="P711" s="209">
        <f t="shared" si="71"/>
        <v>0</v>
      </c>
      <c r="Q711" s="209">
        <v>0</v>
      </c>
      <c r="R711" s="209">
        <f t="shared" si="72"/>
        <v>0</v>
      </c>
      <c r="S711" s="209">
        <v>0</v>
      </c>
      <c r="T711" s="210">
        <f t="shared" si="73"/>
        <v>0</v>
      </c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R711" s="211" t="s">
        <v>158</v>
      </c>
      <c r="AT711" s="211" t="s">
        <v>153</v>
      </c>
      <c r="AU711" s="211" t="s">
        <v>170</v>
      </c>
      <c r="AY711" s="18" t="s">
        <v>151</v>
      </c>
      <c r="BE711" s="212">
        <f t="shared" si="74"/>
        <v>0</v>
      </c>
      <c r="BF711" s="212">
        <f t="shared" si="75"/>
        <v>0</v>
      </c>
      <c r="BG711" s="212">
        <f t="shared" si="76"/>
        <v>0</v>
      </c>
      <c r="BH711" s="212">
        <f t="shared" si="77"/>
        <v>0</v>
      </c>
      <c r="BI711" s="212">
        <f t="shared" si="78"/>
        <v>0</v>
      </c>
      <c r="BJ711" s="18" t="s">
        <v>85</v>
      </c>
      <c r="BK711" s="212">
        <f t="shared" si="79"/>
        <v>0</v>
      </c>
      <c r="BL711" s="18" t="s">
        <v>158</v>
      </c>
      <c r="BM711" s="211" t="s">
        <v>1081</v>
      </c>
    </row>
    <row r="712" spans="1:65" s="2" customFormat="1" ht="16.5" customHeight="1">
      <c r="A712" s="35"/>
      <c r="B712" s="36"/>
      <c r="C712" s="200" t="s">
        <v>1082</v>
      </c>
      <c r="D712" s="200" t="s">
        <v>153</v>
      </c>
      <c r="E712" s="201" t="s">
        <v>1083</v>
      </c>
      <c r="F712" s="202" t="s">
        <v>1084</v>
      </c>
      <c r="G712" s="203" t="s">
        <v>1026</v>
      </c>
      <c r="H712" s="204">
        <v>20</v>
      </c>
      <c r="I712" s="205"/>
      <c r="J712" s="206">
        <f t="shared" si="70"/>
        <v>0</v>
      </c>
      <c r="K712" s="202" t="s">
        <v>1</v>
      </c>
      <c r="L712" s="40"/>
      <c r="M712" s="207" t="s">
        <v>1</v>
      </c>
      <c r="N712" s="208" t="s">
        <v>45</v>
      </c>
      <c r="O712" s="72"/>
      <c r="P712" s="209">
        <f t="shared" si="71"/>
        <v>0</v>
      </c>
      <c r="Q712" s="209">
        <v>0</v>
      </c>
      <c r="R712" s="209">
        <f t="shared" si="72"/>
        <v>0</v>
      </c>
      <c r="S712" s="209">
        <v>0</v>
      </c>
      <c r="T712" s="210">
        <f t="shared" si="73"/>
        <v>0</v>
      </c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R712" s="211" t="s">
        <v>158</v>
      </c>
      <c r="AT712" s="211" t="s">
        <v>153</v>
      </c>
      <c r="AU712" s="211" t="s">
        <v>170</v>
      </c>
      <c r="AY712" s="18" t="s">
        <v>151</v>
      </c>
      <c r="BE712" s="212">
        <f t="shared" si="74"/>
        <v>0</v>
      </c>
      <c r="BF712" s="212">
        <f t="shared" si="75"/>
        <v>0</v>
      </c>
      <c r="BG712" s="212">
        <f t="shared" si="76"/>
        <v>0</v>
      </c>
      <c r="BH712" s="212">
        <f t="shared" si="77"/>
        <v>0</v>
      </c>
      <c r="BI712" s="212">
        <f t="shared" si="78"/>
        <v>0</v>
      </c>
      <c r="BJ712" s="18" t="s">
        <v>85</v>
      </c>
      <c r="BK712" s="212">
        <f t="shared" si="79"/>
        <v>0</v>
      </c>
      <c r="BL712" s="18" t="s">
        <v>158</v>
      </c>
      <c r="BM712" s="211" t="s">
        <v>1085</v>
      </c>
    </row>
    <row r="713" spans="1:65" s="2" customFormat="1" ht="16.5" customHeight="1">
      <c r="A713" s="35"/>
      <c r="B713" s="36"/>
      <c r="C713" s="200" t="s">
        <v>1086</v>
      </c>
      <c r="D713" s="200" t="s">
        <v>153</v>
      </c>
      <c r="E713" s="201" t="s">
        <v>1087</v>
      </c>
      <c r="F713" s="202" t="s">
        <v>1088</v>
      </c>
      <c r="G713" s="203" t="s">
        <v>1026</v>
      </c>
      <c r="H713" s="204">
        <v>38</v>
      </c>
      <c r="I713" s="205"/>
      <c r="J713" s="206">
        <f t="shared" si="70"/>
        <v>0</v>
      </c>
      <c r="K713" s="202" t="s">
        <v>1</v>
      </c>
      <c r="L713" s="40"/>
      <c r="M713" s="207" t="s">
        <v>1</v>
      </c>
      <c r="N713" s="208" t="s">
        <v>45</v>
      </c>
      <c r="O713" s="72"/>
      <c r="P713" s="209">
        <f t="shared" si="71"/>
        <v>0</v>
      </c>
      <c r="Q713" s="209">
        <v>0</v>
      </c>
      <c r="R713" s="209">
        <f t="shared" si="72"/>
        <v>0</v>
      </c>
      <c r="S713" s="209">
        <v>0</v>
      </c>
      <c r="T713" s="210">
        <f t="shared" si="73"/>
        <v>0</v>
      </c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R713" s="211" t="s">
        <v>158</v>
      </c>
      <c r="AT713" s="211" t="s">
        <v>153</v>
      </c>
      <c r="AU713" s="211" t="s">
        <v>170</v>
      </c>
      <c r="AY713" s="18" t="s">
        <v>151</v>
      </c>
      <c r="BE713" s="212">
        <f t="shared" si="74"/>
        <v>0</v>
      </c>
      <c r="BF713" s="212">
        <f t="shared" si="75"/>
        <v>0</v>
      </c>
      <c r="BG713" s="212">
        <f t="shared" si="76"/>
        <v>0</v>
      </c>
      <c r="BH713" s="212">
        <f t="shared" si="77"/>
        <v>0</v>
      </c>
      <c r="BI713" s="212">
        <f t="shared" si="78"/>
        <v>0</v>
      </c>
      <c r="BJ713" s="18" t="s">
        <v>85</v>
      </c>
      <c r="BK713" s="212">
        <f t="shared" si="79"/>
        <v>0</v>
      </c>
      <c r="BL713" s="18" t="s">
        <v>158</v>
      </c>
      <c r="BM713" s="211" t="s">
        <v>1089</v>
      </c>
    </row>
    <row r="714" spans="1:65" s="2" customFormat="1" ht="16.5" customHeight="1">
      <c r="A714" s="35"/>
      <c r="B714" s="36"/>
      <c r="C714" s="200" t="s">
        <v>1090</v>
      </c>
      <c r="D714" s="200" t="s">
        <v>153</v>
      </c>
      <c r="E714" s="201" t="s">
        <v>1091</v>
      </c>
      <c r="F714" s="202" t="s">
        <v>1092</v>
      </c>
      <c r="G714" s="203" t="s">
        <v>1026</v>
      </c>
      <c r="H714" s="204">
        <v>1</v>
      </c>
      <c r="I714" s="205"/>
      <c r="J714" s="206">
        <f t="shared" si="70"/>
        <v>0</v>
      </c>
      <c r="K714" s="202" t="s">
        <v>1</v>
      </c>
      <c r="L714" s="40"/>
      <c r="M714" s="207" t="s">
        <v>1</v>
      </c>
      <c r="N714" s="208" t="s">
        <v>45</v>
      </c>
      <c r="O714" s="72"/>
      <c r="P714" s="209">
        <f t="shared" si="71"/>
        <v>0</v>
      </c>
      <c r="Q714" s="209">
        <v>0</v>
      </c>
      <c r="R714" s="209">
        <f t="shared" si="72"/>
        <v>0</v>
      </c>
      <c r="S714" s="209">
        <v>0</v>
      </c>
      <c r="T714" s="210">
        <f t="shared" si="73"/>
        <v>0</v>
      </c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R714" s="211" t="s">
        <v>158</v>
      </c>
      <c r="AT714" s="211" t="s">
        <v>153</v>
      </c>
      <c r="AU714" s="211" t="s">
        <v>170</v>
      </c>
      <c r="AY714" s="18" t="s">
        <v>151</v>
      </c>
      <c r="BE714" s="212">
        <f t="shared" si="74"/>
        <v>0</v>
      </c>
      <c r="BF714" s="212">
        <f t="shared" si="75"/>
        <v>0</v>
      </c>
      <c r="BG714" s="212">
        <f t="shared" si="76"/>
        <v>0</v>
      </c>
      <c r="BH714" s="212">
        <f t="shared" si="77"/>
        <v>0</v>
      </c>
      <c r="BI714" s="212">
        <f t="shared" si="78"/>
        <v>0</v>
      </c>
      <c r="BJ714" s="18" t="s">
        <v>85</v>
      </c>
      <c r="BK714" s="212">
        <f t="shared" si="79"/>
        <v>0</v>
      </c>
      <c r="BL714" s="18" t="s">
        <v>158</v>
      </c>
      <c r="BM714" s="211" t="s">
        <v>1093</v>
      </c>
    </row>
    <row r="715" spans="1:65" s="2" customFormat="1" ht="16.5" customHeight="1">
      <c r="A715" s="35"/>
      <c r="B715" s="36"/>
      <c r="C715" s="200" t="s">
        <v>1094</v>
      </c>
      <c r="D715" s="200" t="s">
        <v>153</v>
      </c>
      <c r="E715" s="201" t="s">
        <v>1095</v>
      </c>
      <c r="F715" s="202" t="s">
        <v>1096</v>
      </c>
      <c r="G715" s="203" t="s">
        <v>1026</v>
      </c>
      <c r="H715" s="204">
        <v>14</v>
      </c>
      <c r="I715" s="205"/>
      <c r="J715" s="206">
        <f t="shared" si="70"/>
        <v>0</v>
      </c>
      <c r="K715" s="202" t="s">
        <v>1</v>
      </c>
      <c r="L715" s="40"/>
      <c r="M715" s="207" t="s">
        <v>1</v>
      </c>
      <c r="N715" s="208" t="s">
        <v>45</v>
      </c>
      <c r="O715" s="72"/>
      <c r="P715" s="209">
        <f t="shared" si="71"/>
        <v>0</v>
      </c>
      <c r="Q715" s="209">
        <v>0</v>
      </c>
      <c r="R715" s="209">
        <f t="shared" si="72"/>
        <v>0</v>
      </c>
      <c r="S715" s="209">
        <v>0</v>
      </c>
      <c r="T715" s="210">
        <f t="shared" si="73"/>
        <v>0</v>
      </c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R715" s="211" t="s">
        <v>158</v>
      </c>
      <c r="AT715" s="211" t="s">
        <v>153</v>
      </c>
      <c r="AU715" s="211" t="s">
        <v>170</v>
      </c>
      <c r="AY715" s="18" t="s">
        <v>151</v>
      </c>
      <c r="BE715" s="212">
        <f t="shared" si="74"/>
        <v>0</v>
      </c>
      <c r="BF715" s="212">
        <f t="shared" si="75"/>
        <v>0</v>
      </c>
      <c r="BG715" s="212">
        <f t="shared" si="76"/>
        <v>0</v>
      </c>
      <c r="BH715" s="212">
        <f t="shared" si="77"/>
        <v>0</v>
      </c>
      <c r="BI715" s="212">
        <f t="shared" si="78"/>
        <v>0</v>
      </c>
      <c r="BJ715" s="18" t="s">
        <v>85</v>
      </c>
      <c r="BK715" s="212">
        <f t="shared" si="79"/>
        <v>0</v>
      </c>
      <c r="BL715" s="18" t="s">
        <v>158</v>
      </c>
      <c r="BM715" s="211" t="s">
        <v>1097</v>
      </c>
    </row>
    <row r="716" spans="1:65" s="2" customFormat="1" ht="16.5" customHeight="1">
      <c r="A716" s="35"/>
      <c r="B716" s="36"/>
      <c r="C716" s="200" t="s">
        <v>1098</v>
      </c>
      <c r="D716" s="200" t="s">
        <v>153</v>
      </c>
      <c r="E716" s="201" t="s">
        <v>1099</v>
      </c>
      <c r="F716" s="202" t="s">
        <v>1100</v>
      </c>
      <c r="G716" s="203" t="s">
        <v>1026</v>
      </c>
      <c r="H716" s="204">
        <v>3</v>
      </c>
      <c r="I716" s="205"/>
      <c r="J716" s="206">
        <f t="shared" si="70"/>
        <v>0</v>
      </c>
      <c r="K716" s="202" t="s">
        <v>1</v>
      </c>
      <c r="L716" s="40"/>
      <c r="M716" s="207" t="s">
        <v>1</v>
      </c>
      <c r="N716" s="208" t="s">
        <v>45</v>
      </c>
      <c r="O716" s="72"/>
      <c r="P716" s="209">
        <f t="shared" si="71"/>
        <v>0</v>
      </c>
      <c r="Q716" s="209">
        <v>0</v>
      </c>
      <c r="R716" s="209">
        <f t="shared" si="72"/>
        <v>0</v>
      </c>
      <c r="S716" s="209">
        <v>0</v>
      </c>
      <c r="T716" s="210">
        <f t="shared" si="73"/>
        <v>0</v>
      </c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R716" s="211" t="s">
        <v>158</v>
      </c>
      <c r="AT716" s="211" t="s">
        <v>153</v>
      </c>
      <c r="AU716" s="211" t="s">
        <v>170</v>
      </c>
      <c r="AY716" s="18" t="s">
        <v>151</v>
      </c>
      <c r="BE716" s="212">
        <f t="shared" si="74"/>
        <v>0</v>
      </c>
      <c r="BF716" s="212">
        <f t="shared" si="75"/>
        <v>0</v>
      </c>
      <c r="BG716" s="212">
        <f t="shared" si="76"/>
        <v>0</v>
      </c>
      <c r="BH716" s="212">
        <f t="shared" si="77"/>
        <v>0</v>
      </c>
      <c r="BI716" s="212">
        <f t="shared" si="78"/>
        <v>0</v>
      </c>
      <c r="BJ716" s="18" t="s">
        <v>85</v>
      </c>
      <c r="BK716" s="212">
        <f t="shared" si="79"/>
        <v>0</v>
      </c>
      <c r="BL716" s="18" t="s">
        <v>158</v>
      </c>
      <c r="BM716" s="211" t="s">
        <v>1101</v>
      </c>
    </row>
    <row r="717" spans="1:65" s="12" customFormat="1" ht="20.85" customHeight="1">
      <c r="B717" s="184"/>
      <c r="C717" s="185"/>
      <c r="D717" s="186" t="s">
        <v>79</v>
      </c>
      <c r="E717" s="198" t="s">
        <v>1102</v>
      </c>
      <c r="F717" s="198" t="s">
        <v>1103</v>
      </c>
      <c r="G717" s="185"/>
      <c r="H717" s="185"/>
      <c r="I717" s="188"/>
      <c r="J717" s="199">
        <f>BK717</f>
        <v>0</v>
      </c>
      <c r="K717" s="185"/>
      <c r="L717" s="190"/>
      <c r="M717" s="191"/>
      <c r="N717" s="192"/>
      <c r="O717" s="192"/>
      <c r="P717" s="193">
        <f>SUM(P718:P726)</f>
        <v>0</v>
      </c>
      <c r="Q717" s="192"/>
      <c r="R717" s="193">
        <f>SUM(R718:R726)</f>
        <v>0</v>
      </c>
      <c r="S717" s="192"/>
      <c r="T717" s="194">
        <f>SUM(T718:T726)</f>
        <v>0</v>
      </c>
      <c r="AR717" s="195" t="s">
        <v>85</v>
      </c>
      <c r="AT717" s="196" t="s">
        <v>79</v>
      </c>
      <c r="AU717" s="196" t="s">
        <v>89</v>
      </c>
      <c r="AY717" s="195" t="s">
        <v>151</v>
      </c>
      <c r="BK717" s="197">
        <f>SUM(BK718:BK726)</f>
        <v>0</v>
      </c>
    </row>
    <row r="718" spans="1:65" s="2" customFormat="1" ht="16.5" customHeight="1">
      <c r="A718" s="35"/>
      <c r="B718" s="36"/>
      <c r="C718" s="200" t="s">
        <v>1104</v>
      </c>
      <c r="D718" s="200" t="s">
        <v>153</v>
      </c>
      <c r="E718" s="201" t="s">
        <v>1105</v>
      </c>
      <c r="F718" s="202" t="s">
        <v>1106</v>
      </c>
      <c r="G718" s="203" t="s">
        <v>365</v>
      </c>
      <c r="H718" s="204">
        <v>15</v>
      </c>
      <c r="I718" s="205"/>
      <c r="J718" s="206">
        <f t="shared" ref="J718:J726" si="80">ROUND(I718*H718,2)</f>
        <v>0</v>
      </c>
      <c r="K718" s="202" t="s">
        <v>1</v>
      </c>
      <c r="L718" s="40"/>
      <c r="M718" s="207" t="s">
        <v>1</v>
      </c>
      <c r="N718" s="208" t="s">
        <v>45</v>
      </c>
      <c r="O718" s="72"/>
      <c r="P718" s="209">
        <f t="shared" ref="P718:P726" si="81">O718*H718</f>
        <v>0</v>
      </c>
      <c r="Q718" s="209">
        <v>0</v>
      </c>
      <c r="R718" s="209">
        <f t="shared" ref="R718:R726" si="82">Q718*H718</f>
        <v>0</v>
      </c>
      <c r="S718" s="209">
        <v>0</v>
      </c>
      <c r="T718" s="210">
        <f t="shared" ref="T718:T726" si="83">S718*H718</f>
        <v>0</v>
      </c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R718" s="211" t="s">
        <v>158</v>
      </c>
      <c r="AT718" s="211" t="s">
        <v>153</v>
      </c>
      <c r="AU718" s="211" t="s">
        <v>170</v>
      </c>
      <c r="AY718" s="18" t="s">
        <v>151</v>
      </c>
      <c r="BE718" s="212">
        <f t="shared" ref="BE718:BE726" si="84">IF(N718="základní",J718,0)</f>
        <v>0</v>
      </c>
      <c r="BF718" s="212">
        <f t="shared" ref="BF718:BF726" si="85">IF(N718="snížená",J718,0)</f>
        <v>0</v>
      </c>
      <c r="BG718" s="212">
        <f t="shared" ref="BG718:BG726" si="86">IF(N718="zákl. přenesená",J718,0)</f>
        <v>0</v>
      </c>
      <c r="BH718" s="212">
        <f t="shared" ref="BH718:BH726" si="87">IF(N718="sníž. přenesená",J718,0)</f>
        <v>0</v>
      </c>
      <c r="BI718" s="212">
        <f t="shared" ref="BI718:BI726" si="88">IF(N718="nulová",J718,0)</f>
        <v>0</v>
      </c>
      <c r="BJ718" s="18" t="s">
        <v>85</v>
      </c>
      <c r="BK718" s="212">
        <f t="shared" ref="BK718:BK726" si="89">ROUND(I718*H718,2)</f>
        <v>0</v>
      </c>
      <c r="BL718" s="18" t="s">
        <v>158</v>
      </c>
      <c r="BM718" s="211" t="s">
        <v>1107</v>
      </c>
    </row>
    <row r="719" spans="1:65" s="2" customFormat="1" ht="16.5" customHeight="1">
      <c r="A719" s="35"/>
      <c r="B719" s="36"/>
      <c r="C719" s="200" t="s">
        <v>1108</v>
      </c>
      <c r="D719" s="200" t="s">
        <v>153</v>
      </c>
      <c r="E719" s="201" t="s">
        <v>1109</v>
      </c>
      <c r="F719" s="202" t="s">
        <v>1110</v>
      </c>
      <c r="G719" s="203" t="s">
        <v>365</v>
      </c>
      <c r="H719" s="204">
        <v>25</v>
      </c>
      <c r="I719" s="205"/>
      <c r="J719" s="206">
        <f t="shared" si="80"/>
        <v>0</v>
      </c>
      <c r="K719" s="202" t="s">
        <v>1</v>
      </c>
      <c r="L719" s="40"/>
      <c r="M719" s="207" t="s">
        <v>1</v>
      </c>
      <c r="N719" s="208" t="s">
        <v>45</v>
      </c>
      <c r="O719" s="72"/>
      <c r="P719" s="209">
        <f t="shared" si="81"/>
        <v>0</v>
      </c>
      <c r="Q719" s="209">
        <v>0</v>
      </c>
      <c r="R719" s="209">
        <f t="shared" si="82"/>
        <v>0</v>
      </c>
      <c r="S719" s="209">
        <v>0</v>
      </c>
      <c r="T719" s="210">
        <f t="shared" si="83"/>
        <v>0</v>
      </c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R719" s="211" t="s">
        <v>158</v>
      </c>
      <c r="AT719" s="211" t="s">
        <v>153</v>
      </c>
      <c r="AU719" s="211" t="s">
        <v>170</v>
      </c>
      <c r="AY719" s="18" t="s">
        <v>151</v>
      </c>
      <c r="BE719" s="212">
        <f t="shared" si="84"/>
        <v>0</v>
      </c>
      <c r="BF719" s="212">
        <f t="shared" si="85"/>
        <v>0</v>
      </c>
      <c r="BG719" s="212">
        <f t="shared" si="86"/>
        <v>0</v>
      </c>
      <c r="BH719" s="212">
        <f t="shared" si="87"/>
        <v>0</v>
      </c>
      <c r="BI719" s="212">
        <f t="shared" si="88"/>
        <v>0</v>
      </c>
      <c r="BJ719" s="18" t="s">
        <v>85</v>
      </c>
      <c r="BK719" s="212">
        <f t="shared" si="89"/>
        <v>0</v>
      </c>
      <c r="BL719" s="18" t="s">
        <v>158</v>
      </c>
      <c r="BM719" s="211" t="s">
        <v>1111</v>
      </c>
    </row>
    <row r="720" spans="1:65" s="2" customFormat="1" ht="16.5" customHeight="1">
      <c r="A720" s="35"/>
      <c r="B720" s="36"/>
      <c r="C720" s="200" t="s">
        <v>1112</v>
      </c>
      <c r="D720" s="200" t="s">
        <v>153</v>
      </c>
      <c r="E720" s="201" t="s">
        <v>1113</v>
      </c>
      <c r="F720" s="202" t="s">
        <v>1114</v>
      </c>
      <c r="G720" s="203" t="s">
        <v>365</v>
      </c>
      <c r="H720" s="204">
        <v>25</v>
      </c>
      <c r="I720" s="205"/>
      <c r="J720" s="206">
        <f t="shared" si="80"/>
        <v>0</v>
      </c>
      <c r="K720" s="202" t="s">
        <v>1</v>
      </c>
      <c r="L720" s="40"/>
      <c r="M720" s="207" t="s">
        <v>1</v>
      </c>
      <c r="N720" s="208" t="s">
        <v>45</v>
      </c>
      <c r="O720" s="72"/>
      <c r="P720" s="209">
        <f t="shared" si="81"/>
        <v>0</v>
      </c>
      <c r="Q720" s="209">
        <v>0</v>
      </c>
      <c r="R720" s="209">
        <f t="shared" si="82"/>
        <v>0</v>
      </c>
      <c r="S720" s="209">
        <v>0</v>
      </c>
      <c r="T720" s="210">
        <f t="shared" si="83"/>
        <v>0</v>
      </c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R720" s="211" t="s">
        <v>158</v>
      </c>
      <c r="AT720" s="211" t="s">
        <v>153</v>
      </c>
      <c r="AU720" s="211" t="s">
        <v>170</v>
      </c>
      <c r="AY720" s="18" t="s">
        <v>151</v>
      </c>
      <c r="BE720" s="212">
        <f t="shared" si="84"/>
        <v>0</v>
      </c>
      <c r="BF720" s="212">
        <f t="shared" si="85"/>
        <v>0</v>
      </c>
      <c r="BG720" s="212">
        <f t="shared" si="86"/>
        <v>0</v>
      </c>
      <c r="BH720" s="212">
        <f t="shared" si="87"/>
        <v>0</v>
      </c>
      <c r="BI720" s="212">
        <f t="shared" si="88"/>
        <v>0</v>
      </c>
      <c r="BJ720" s="18" t="s">
        <v>85</v>
      </c>
      <c r="BK720" s="212">
        <f t="shared" si="89"/>
        <v>0</v>
      </c>
      <c r="BL720" s="18" t="s">
        <v>158</v>
      </c>
      <c r="BM720" s="211" t="s">
        <v>1115</v>
      </c>
    </row>
    <row r="721" spans="1:65" s="2" customFormat="1" ht="16.5" customHeight="1">
      <c r="A721" s="35"/>
      <c r="B721" s="36"/>
      <c r="C721" s="200" t="s">
        <v>1116</v>
      </c>
      <c r="D721" s="200" t="s">
        <v>153</v>
      </c>
      <c r="E721" s="201" t="s">
        <v>1117</v>
      </c>
      <c r="F721" s="202" t="s">
        <v>1118</v>
      </c>
      <c r="G721" s="203" t="s">
        <v>365</v>
      </c>
      <c r="H721" s="204">
        <v>30</v>
      </c>
      <c r="I721" s="205"/>
      <c r="J721" s="206">
        <f t="shared" si="80"/>
        <v>0</v>
      </c>
      <c r="K721" s="202" t="s">
        <v>1</v>
      </c>
      <c r="L721" s="40"/>
      <c r="M721" s="207" t="s">
        <v>1</v>
      </c>
      <c r="N721" s="208" t="s">
        <v>45</v>
      </c>
      <c r="O721" s="72"/>
      <c r="P721" s="209">
        <f t="shared" si="81"/>
        <v>0</v>
      </c>
      <c r="Q721" s="209">
        <v>0</v>
      </c>
      <c r="R721" s="209">
        <f t="shared" si="82"/>
        <v>0</v>
      </c>
      <c r="S721" s="209">
        <v>0</v>
      </c>
      <c r="T721" s="210">
        <f t="shared" si="83"/>
        <v>0</v>
      </c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R721" s="211" t="s">
        <v>158</v>
      </c>
      <c r="AT721" s="211" t="s">
        <v>153</v>
      </c>
      <c r="AU721" s="211" t="s">
        <v>170</v>
      </c>
      <c r="AY721" s="18" t="s">
        <v>151</v>
      </c>
      <c r="BE721" s="212">
        <f t="shared" si="84"/>
        <v>0</v>
      </c>
      <c r="BF721" s="212">
        <f t="shared" si="85"/>
        <v>0</v>
      </c>
      <c r="BG721" s="212">
        <f t="shared" si="86"/>
        <v>0</v>
      </c>
      <c r="BH721" s="212">
        <f t="shared" si="87"/>
        <v>0</v>
      </c>
      <c r="BI721" s="212">
        <f t="shared" si="88"/>
        <v>0</v>
      </c>
      <c r="BJ721" s="18" t="s">
        <v>85</v>
      </c>
      <c r="BK721" s="212">
        <f t="shared" si="89"/>
        <v>0</v>
      </c>
      <c r="BL721" s="18" t="s">
        <v>158</v>
      </c>
      <c r="BM721" s="211" t="s">
        <v>1119</v>
      </c>
    </row>
    <row r="722" spans="1:65" s="2" customFormat="1" ht="16.5" customHeight="1">
      <c r="A722" s="35"/>
      <c r="B722" s="36"/>
      <c r="C722" s="200" t="s">
        <v>1120</v>
      </c>
      <c r="D722" s="200" t="s">
        <v>153</v>
      </c>
      <c r="E722" s="201" t="s">
        <v>1121</v>
      </c>
      <c r="F722" s="202" t="s">
        <v>1122</v>
      </c>
      <c r="G722" s="203" t="s">
        <v>365</v>
      </c>
      <c r="H722" s="204">
        <v>500</v>
      </c>
      <c r="I722" s="205"/>
      <c r="J722" s="206">
        <f t="shared" si="80"/>
        <v>0</v>
      </c>
      <c r="K722" s="202" t="s">
        <v>1</v>
      </c>
      <c r="L722" s="40"/>
      <c r="M722" s="207" t="s">
        <v>1</v>
      </c>
      <c r="N722" s="208" t="s">
        <v>45</v>
      </c>
      <c r="O722" s="72"/>
      <c r="P722" s="209">
        <f t="shared" si="81"/>
        <v>0</v>
      </c>
      <c r="Q722" s="209">
        <v>0</v>
      </c>
      <c r="R722" s="209">
        <f t="shared" si="82"/>
        <v>0</v>
      </c>
      <c r="S722" s="209">
        <v>0</v>
      </c>
      <c r="T722" s="210">
        <f t="shared" si="83"/>
        <v>0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211" t="s">
        <v>158</v>
      </c>
      <c r="AT722" s="211" t="s">
        <v>153</v>
      </c>
      <c r="AU722" s="211" t="s">
        <v>170</v>
      </c>
      <c r="AY722" s="18" t="s">
        <v>151</v>
      </c>
      <c r="BE722" s="212">
        <f t="shared" si="84"/>
        <v>0</v>
      </c>
      <c r="BF722" s="212">
        <f t="shared" si="85"/>
        <v>0</v>
      </c>
      <c r="BG722" s="212">
        <f t="shared" si="86"/>
        <v>0</v>
      </c>
      <c r="BH722" s="212">
        <f t="shared" si="87"/>
        <v>0</v>
      </c>
      <c r="BI722" s="212">
        <f t="shared" si="88"/>
        <v>0</v>
      </c>
      <c r="BJ722" s="18" t="s">
        <v>85</v>
      </c>
      <c r="BK722" s="212">
        <f t="shared" si="89"/>
        <v>0</v>
      </c>
      <c r="BL722" s="18" t="s">
        <v>158</v>
      </c>
      <c r="BM722" s="211" t="s">
        <v>1123</v>
      </c>
    </row>
    <row r="723" spans="1:65" s="2" customFormat="1" ht="16.5" customHeight="1">
      <c r="A723" s="35"/>
      <c r="B723" s="36"/>
      <c r="C723" s="200" t="s">
        <v>1124</v>
      </c>
      <c r="D723" s="200" t="s">
        <v>153</v>
      </c>
      <c r="E723" s="201" t="s">
        <v>1125</v>
      </c>
      <c r="F723" s="202" t="s">
        <v>1126</v>
      </c>
      <c r="G723" s="203" t="s">
        <v>365</v>
      </c>
      <c r="H723" s="204">
        <v>480</v>
      </c>
      <c r="I723" s="205"/>
      <c r="J723" s="206">
        <f t="shared" si="80"/>
        <v>0</v>
      </c>
      <c r="K723" s="202" t="s">
        <v>1</v>
      </c>
      <c r="L723" s="40"/>
      <c r="M723" s="207" t="s">
        <v>1</v>
      </c>
      <c r="N723" s="208" t="s">
        <v>45</v>
      </c>
      <c r="O723" s="72"/>
      <c r="P723" s="209">
        <f t="shared" si="81"/>
        <v>0</v>
      </c>
      <c r="Q723" s="209">
        <v>0</v>
      </c>
      <c r="R723" s="209">
        <f t="shared" si="82"/>
        <v>0</v>
      </c>
      <c r="S723" s="209">
        <v>0</v>
      </c>
      <c r="T723" s="210">
        <f t="shared" si="83"/>
        <v>0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211" t="s">
        <v>158</v>
      </c>
      <c r="AT723" s="211" t="s">
        <v>153</v>
      </c>
      <c r="AU723" s="211" t="s">
        <v>170</v>
      </c>
      <c r="AY723" s="18" t="s">
        <v>151</v>
      </c>
      <c r="BE723" s="212">
        <f t="shared" si="84"/>
        <v>0</v>
      </c>
      <c r="BF723" s="212">
        <f t="shared" si="85"/>
        <v>0</v>
      </c>
      <c r="BG723" s="212">
        <f t="shared" si="86"/>
        <v>0</v>
      </c>
      <c r="BH723" s="212">
        <f t="shared" si="87"/>
        <v>0</v>
      </c>
      <c r="BI723" s="212">
        <f t="shared" si="88"/>
        <v>0</v>
      </c>
      <c r="BJ723" s="18" t="s">
        <v>85</v>
      </c>
      <c r="BK723" s="212">
        <f t="shared" si="89"/>
        <v>0</v>
      </c>
      <c r="BL723" s="18" t="s">
        <v>158</v>
      </c>
      <c r="BM723" s="211" t="s">
        <v>1127</v>
      </c>
    </row>
    <row r="724" spans="1:65" s="2" customFormat="1" ht="16.5" customHeight="1">
      <c r="A724" s="35"/>
      <c r="B724" s="36"/>
      <c r="C724" s="200" t="s">
        <v>1128</v>
      </c>
      <c r="D724" s="200" t="s">
        <v>153</v>
      </c>
      <c r="E724" s="201" t="s">
        <v>1129</v>
      </c>
      <c r="F724" s="202" t="s">
        <v>1130</v>
      </c>
      <c r="G724" s="203" t="s">
        <v>365</v>
      </c>
      <c r="H724" s="204">
        <v>40</v>
      </c>
      <c r="I724" s="205"/>
      <c r="J724" s="206">
        <f t="shared" si="80"/>
        <v>0</v>
      </c>
      <c r="K724" s="202" t="s">
        <v>1</v>
      </c>
      <c r="L724" s="40"/>
      <c r="M724" s="207" t="s">
        <v>1</v>
      </c>
      <c r="N724" s="208" t="s">
        <v>45</v>
      </c>
      <c r="O724" s="72"/>
      <c r="P724" s="209">
        <f t="shared" si="81"/>
        <v>0</v>
      </c>
      <c r="Q724" s="209">
        <v>0</v>
      </c>
      <c r="R724" s="209">
        <f t="shared" si="82"/>
        <v>0</v>
      </c>
      <c r="S724" s="209">
        <v>0</v>
      </c>
      <c r="T724" s="210">
        <f t="shared" si="83"/>
        <v>0</v>
      </c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R724" s="211" t="s">
        <v>158</v>
      </c>
      <c r="AT724" s="211" t="s">
        <v>153</v>
      </c>
      <c r="AU724" s="211" t="s">
        <v>170</v>
      </c>
      <c r="AY724" s="18" t="s">
        <v>151</v>
      </c>
      <c r="BE724" s="212">
        <f t="shared" si="84"/>
        <v>0</v>
      </c>
      <c r="BF724" s="212">
        <f t="shared" si="85"/>
        <v>0</v>
      </c>
      <c r="BG724" s="212">
        <f t="shared" si="86"/>
        <v>0</v>
      </c>
      <c r="BH724" s="212">
        <f t="shared" si="87"/>
        <v>0</v>
      </c>
      <c r="BI724" s="212">
        <f t="shared" si="88"/>
        <v>0</v>
      </c>
      <c r="BJ724" s="18" t="s">
        <v>85</v>
      </c>
      <c r="BK724" s="212">
        <f t="shared" si="89"/>
        <v>0</v>
      </c>
      <c r="BL724" s="18" t="s">
        <v>158</v>
      </c>
      <c r="BM724" s="211" t="s">
        <v>1131</v>
      </c>
    </row>
    <row r="725" spans="1:65" s="2" customFormat="1" ht="16.5" customHeight="1">
      <c r="A725" s="35"/>
      <c r="B725" s="36"/>
      <c r="C725" s="200" t="s">
        <v>1132</v>
      </c>
      <c r="D725" s="200" t="s">
        <v>153</v>
      </c>
      <c r="E725" s="201" t="s">
        <v>1133</v>
      </c>
      <c r="F725" s="202" t="s">
        <v>1134</v>
      </c>
      <c r="G725" s="203" t="s">
        <v>365</v>
      </c>
      <c r="H725" s="204">
        <v>60</v>
      </c>
      <c r="I725" s="205"/>
      <c r="J725" s="206">
        <f t="shared" si="80"/>
        <v>0</v>
      </c>
      <c r="K725" s="202" t="s">
        <v>1</v>
      </c>
      <c r="L725" s="40"/>
      <c r="M725" s="207" t="s">
        <v>1</v>
      </c>
      <c r="N725" s="208" t="s">
        <v>45</v>
      </c>
      <c r="O725" s="72"/>
      <c r="P725" s="209">
        <f t="shared" si="81"/>
        <v>0</v>
      </c>
      <c r="Q725" s="209">
        <v>0</v>
      </c>
      <c r="R725" s="209">
        <f t="shared" si="82"/>
        <v>0</v>
      </c>
      <c r="S725" s="209">
        <v>0</v>
      </c>
      <c r="T725" s="210">
        <f t="shared" si="83"/>
        <v>0</v>
      </c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R725" s="211" t="s">
        <v>158</v>
      </c>
      <c r="AT725" s="211" t="s">
        <v>153</v>
      </c>
      <c r="AU725" s="211" t="s">
        <v>170</v>
      </c>
      <c r="AY725" s="18" t="s">
        <v>151</v>
      </c>
      <c r="BE725" s="212">
        <f t="shared" si="84"/>
        <v>0</v>
      </c>
      <c r="BF725" s="212">
        <f t="shared" si="85"/>
        <v>0</v>
      </c>
      <c r="BG725" s="212">
        <f t="shared" si="86"/>
        <v>0</v>
      </c>
      <c r="BH725" s="212">
        <f t="shared" si="87"/>
        <v>0</v>
      </c>
      <c r="BI725" s="212">
        <f t="shared" si="88"/>
        <v>0</v>
      </c>
      <c r="BJ725" s="18" t="s">
        <v>85</v>
      </c>
      <c r="BK725" s="212">
        <f t="shared" si="89"/>
        <v>0</v>
      </c>
      <c r="BL725" s="18" t="s">
        <v>158</v>
      </c>
      <c r="BM725" s="211" t="s">
        <v>1135</v>
      </c>
    </row>
    <row r="726" spans="1:65" s="2" customFormat="1" ht="16.5" customHeight="1">
      <c r="A726" s="35"/>
      <c r="B726" s="36"/>
      <c r="C726" s="200" t="s">
        <v>1136</v>
      </c>
      <c r="D726" s="200" t="s">
        <v>153</v>
      </c>
      <c r="E726" s="201" t="s">
        <v>1137</v>
      </c>
      <c r="F726" s="202" t="s">
        <v>1138</v>
      </c>
      <c r="G726" s="203" t="s">
        <v>365</v>
      </c>
      <c r="H726" s="204">
        <v>40</v>
      </c>
      <c r="I726" s="205"/>
      <c r="J726" s="206">
        <f t="shared" si="80"/>
        <v>0</v>
      </c>
      <c r="K726" s="202" t="s">
        <v>1</v>
      </c>
      <c r="L726" s="40"/>
      <c r="M726" s="207" t="s">
        <v>1</v>
      </c>
      <c r="N726" s="208" t="s">
        <v>45</v>
      </c>
      <c r="O726" s="72"/>
      <c r="P726" s="209">
        <f t="shared" si="81"/>
        <v>0</v>
      </c>
      <c r="Q726" s="209">
        <v>0</v>
      </c>
      <c r="R726" s="209">
        <f t="shared" si="82"/>
        <v>0</v>
      </c>
      <c r="S726" s="209">
        <v>0</v>
      </c>
      <c r="T726" s="210">
        <f t="shared" si="83"/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211" t="s">
        <v>158</v>
      </c>
      <c r="AT726" s="211" t="s">
        <v>153</v>
      </c>
      <c r="AU726" s="211" t="s">
        <v>170</v>
      </c>
      <c r="AY726" s="18" t="s">
        <v>151</v>
      </c>
      <c r="BE726" s="212">
        <f t="shared" si="84"/>
        <v>0</v>
      </c>
      <c r="BF726" s="212">
        <f t="shared" si="85"/>
        <v>0</v>
      </c>
      <c r="BG726" s="212">
        <f t="shared" si="86"/>
        <v>0</v>
      </c>
      <c r="BH726" s="212">
        <f t="shared" si="87"/>
        <v>0</v>
      </c>
      <c r="BI726" s="212">
        <f t="shared" si="88"/>
        <v>0</v>
      </c>
      <c r="BJ726" s="18" t="s">
        <v>85</v>
      </c>
      <c r="BK726" s="212">
        <f t="shared" si="89"/>
        <v>0</v>
      </c>
      <c r="BL726" s="18" t="s">
        <v>158</v>
      </c>
      <c r="BM726" s="211" t="s">
        <v>1139</v>
      </c>
    </row>
    <row r="727" spans="1:65" s="12" customFormat="1" ht="20.85" customHeight="1">
      <c r="B727" s="184"/>
      <c r="C727" s="185"/>
      <c r="D727" s="186" t="s">
        <v>79</v>
      </c>
      <c r="E727" s="198" t="s">
        <v>1140</v>
      </c>
      <c r="F727" s="198" t="s">
        <v>1141</v>
      </c>
      <c r="G727" s="185"/>
      <c r="H727" s="185"/>
      <c r="I727" s="188"/>
      <c r="J727" s="199">
        <f>BK727</f>
        <v>0</v>
      </c>
      <c r="K727" s="185"/>
      <c r="L727" s="190"/>
      <c r="M727" s="191"/>
      <c r="N727" s="192"/>
      <c r="O727" s="192"/>
      <c r="P727" s="193">
        <f>SUM(P728:P735)</f>
        <v>0</v>
      </c>
      <c r="Q727" s="192"/>
      <c r="R727" s="193">
        <f>SUM(R728:R735)</f>
        <v>0</v>
      </c>
      <c r="S727" s="192"/>
      <c r="T727" s="194">
        <f>SUM(T728:T735)</f>
        <v>0</v>
      </c>
      <c r="AR727" s="195" t="s">
        <v>85</v>
      </c>
      <c r="AT727" s="196" t="s">
        <v>79</v>
      </c>
      <c r="AU727" s="196" t="s">
        <v>89</v>
      </c>
      <c r="AY727" s="195" t="s">
        <v>151</v>
      </c>
      <c r="BK727" s="197">
        <f>SUM(BK728:BK735)</f>
        <v>0</v>
      </c>
    </row>
    <row r="728" spans="1:65" s="2" customFormat="1" ht="16.5" customHeight="1">
      <c r="A728" s="35"/>
      <c r="B728" s="36"/>
      <c r="C728" s="200" t="s">
        <v>1142</v>
      </c>
      <c r="D728" s="200" t="s">
        <v>153</v>
      </c>
      <c r="E728" s="201" t="s">
        <v>1143</v>
      </c>
      <c r="F728" s="202" t="s">
        <v>1144</v>
      </c>
      <c r="G728" s="203" t="s">
        <v>1145</v>
      </c>
      <c r="H728" s="204">
        <v>1</v>
      </c>
      <c r="I728" s="205"/>
      <c r="J728" s="206">
        <f t="shared" ref="J728:J735" si="90">ROUND(I728*H728,2)</f>
        <v>0</v>
      </c>
      <c r="K728" s="202" t="s">
        <v>1</v>
      </c>
      <c r="L728" s="40"/>
      <c r="M728" s="207" t="s">
        <v>1</v>
      </c>
      <c r="N728" s="208" t="s">
        <v>45</v>
      </c>
      <c r="O728" s="72"/>
      <c r="P728" s="209">
        <f t="shared" ref="P728:P735" si="91">O728*H728</f>
        <v>0</v>
      </c>
      <c r="Q728" s="209">
        <v>0</v>
      </c>
      <c r="R728" s="209">
        <f t="shared" ref="R728:R735" si="92">Q728*H728</f>
        <v>0</v>
      </c>
      <c r="S728" s="209">
        <v>0</v>
      </c>
      <c r="T728" s="210">
        <f t="shared" ref="T728:T735" si="93">S728*H728</f>
        <v>0</v>
      </c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R728" s="211" t="s">
        <v>158</v>
      </c>
      <c r="AT728" s="211" t="s">
        <v>153</v>
      </c>
      <c r="AU728" s="211" t="s">
        <v>170</v>
      </c>
      <c r="AY728" s="18" t="s">
        <v>151</v>
      </c>
      <c r="BE728" s="212">
        <f t="shared" ref="BE728:BE735" si="94">IF(N728="základní",J728,0)</f>
        <v>0</v>
      </c>
      <c r="BF728" s="212">
        <f t="shared" ref="BF728:BF735" si="95">IF(N728="snížená",J728,0)</f>
        <v>0</v>
      </c>
      <c r="BG728" s="212">
        <f t="shared" ref="BG728:BG735" si="96">IF(N728="zákl. přenesená",J728,0)</f>
        <v>0</v>
      </c>
      <c r="BH728" s="212">
        <f t="shared" ref="BH728:BH735" si="97">IF(N728="sníž. přenesená",J728,0)</f>
        <v>0</v>
      </c>
      <c r="BI728" s="212">
        <f t="shared" ref="BI728:BI735" si="98">IF(N728="nulová",J728,0)</f>
        <v>0</v>
      </c>
      <c r="BJ728" s="18" t="s">
        <v>85</v>
      </c>
      <c r="BK728" s="212">
        <f t="shared" ref="BK728:BK735" si="99">ROUND(I728*H728,2)</f>
        <v>0</v>
      </c>
      <c r="BL728" s="18" t="s">
        <v>158</v>
      </c>
      <c r="BM728" s="211" t="s">
        <v>1146</v>
      </c>
    </row>
    <row r="729" spans="1:65" s="2" customFormat="1" ht="16.5" customHeight="1">
      <c r="A729" s="35"/>
      <c r="B729" s="36"/>
      <c r="C729" s="200" t="s">
        <v>1147</v>
      </c>
      <c r="D729" s="200" t="s">
        <v>153</v>
      </c>
      <c r="E729" s="201" t="s">
        <v>1148</v>
      </c>
      <c r="F729" s="202" t="s">
        <v>1149</v>
      </c>
      <c r="G729" s="203" t="s">
        <v>1145</v>
      </c>
      <c r="H729" s="204">
        <v>1</v>
      </c>
      <c r="I729" s="205"/>
      <c r="J729" s="206">
        <f t="shared" si="90"/>
        <v>0</v>
      </c>
      <c r="K729" s="202" t="s">
        <v>1</v>
      </c>
      <c r="L729" s="40"/>
      <c r="M729" s="207" t="s">
        <v>1</v>
      </c>
      <c r="N729" s="208" t="s">
        <v>45</v>
      </c>
      <c r="O729" s="72"/>
      <c r="P729" s="209">
        <f t="shared" si="91"/>
        <v>0</v>
      </c>
      <c r="Q729" s="209">
        <v>0</v>
      </c>
      <c r="R729" s="209">
        <f t="shared" si="92"/>
        <v>0</v>
      </c>
      <c r="S729" s="209">
        <v>0</v>
      </c>
      <c r="T729" s="210">
        <f t="shared" si="93"/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211" t="s">
        <v>158</v>
      </c>
      <c r="AT729" s="211" t="s">
        <v>153</v>
      </c>
      <c r="AU729" s="211" t="s">
        <v>170</v>
      </c>
      <c r="AY729" s="18" t="s">
        <v>151</v>
      </c>
      <c r="BE729" s="212">
        <f t="shared" si="94"/>
        <v>0</v>
      </c>
      <c r="BF729" s="212">
        <f t="shared" si="95"/>
        <v>0</v>
      </c>
      <c r="BG729" s="212">
        <f t="shared" si="96"/>
        <v>0</v>
      </c>
      <c r="BH729" s="212">
        <f t="shared" si="97"/>
        <v>0</v>
      </c>
      <c r="BI729" s="212">
        <f t="shared" si="98"/>
        <v>0</v>
      </c>
      <c r="BJ729" s="18" t="s">
        <v>85</v>
      </c>
      <c r="BK729" s="212">
        <f t="shared" si="99"/>
        <v>0</v>
      </c>
      <c r="BL729" s="18" t="s">
        <v>158</v>
      </c>
      <c r="BM729" s="211" t="s">
        <v>1150</v>
      </c>
    </row>
    <row r="730" spans="1:65" s="2" customFormat="1" ht="16.5" customHeight="1">
      <c r="A730" s="35"/>
      <c r="B730" s="36"/>
      <c r="C730" s="200" t="s">
        <v>1151</v>
      </c>
      <c r="D730" s="200" t="s">
        <v>153</v>
      </c>
      <c r="E730" s="201" t="s">
        <v>1152</v>
      </c>
      <c r="F730" s="202" t="s">
        <v>1153</v>
      </c>
      <c r="G730" s="203" t="s">
        <v>1145</v>
      </c>
      <c r="H730" s="204">
        <v>1</v>
      </c>
      <c r="I730" s="205"/>
      <c r="J730" s="206">
        <f t="shared" si="90"/>
        <v>0</v>
      </c>
      <c r="K730" s="202" t="s">
        <v>1</v>
      </c>
      <c r="L730" s="40"/>
      <c r="M730" s="207" t="s">
        <v>1</v>
      </c>
      <c r="N730" s="208" t="s">
        <v>45</v>
      </c>
      <c r="O730" s="72"/>
      <c r="P730" s="209">
        <f t="shared" si="91"/>
        <v>0</v>
      </c>
      <c r="Q730" s="209">
        <v>0</v>
      </c>
      <c r="R730" s="209">
        <f t="shared" si="92"/>
        <v>0</v>
      </c>
      <c r="S730" s="209">
        <v>0</v>
      </c>
      <c r="T730" s="210">
        <f t="shared" si="93"/>
        <v>0</v>
      </c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R730" s="211" t="s">
        <v>158</v>
      </c>
      <c r="AT730" s="211" t="s">
        <v>153</v>
      </c>
      <c r="AU730" s="211" t="s">
        <v>170</v>
      </c>
      <c r="AY730" s="18" t="s">
        <v>151</v>
      </c>
      <c r="BE730" s="212">
        <f t="shared" si="94"/>
        <v>0</v>
      </c>
      <c r="BF730" s="212">
        <f t="shared" si="95"/>
        <v>0</v>
      </c>
      <c r="BG730" s="212">
        <f t="shared" si="96"/>
        <v>0</v>
      </c>
      <c r="BH730" s="212">
        <f t="shared" si="97"/>
        <v>0</v>
      </c>
      <c r="BI730" s="212">
        <f t="shared" si="98"/>
        <v>0</v>
      </c>
      <c r="BJ730" s="18" t="s">
        <v>85</v>
      </c>
      <c r="BK730" s="212">
        <f t="shared" si="99"/>
        <v>0</v>
      </c>
      <c r="BL730" s="18" t="s">
        <v>158</v>
      </c>
      <c r="BM730" s="211" t="s">
        <v>1154</v>
      </c>
    </row>
    <row r="731" spans="1:65" s="2" customFormat="1" ht="16.5" customHeight="1">
      <c r="A731" s="35"/>
      <c r="B731" s="36"/>
      <c r="C731" s="200" t="s">
        <v>1155</v>
      </c>
      <c r="D731" s="200" t="s">
        <v>153</v>
      </c>
      <c r="E731" s="201" t="s">
        <v>1156</v>
      </c>
      <c r="F731" s="202" t="s">
        <v>1157</v>
      </c>
      <c r="G731" s="203" t="s">
        <v>1145</v>
      </c>
      <c r="H731" s="204">
        <v>1</v>
      </c>
      <c r="I731" s="205"/>
      <c r="J731" s="206">
        <f t="shared" si="90"/>
        <v>0</v>
      </c>
      <c r="K731" s="202" t="s">
        <v>1</v>
      </c>
      <c r="L731" s="40"/>
      <c r="M731" s="207" t="s">
        <v>1</v>
      </c>
      <c r="N731" s="208" t="s">
        <v>45</v>
      </c>
      <c r="O731" s="72"/>
      <c r="P731" s="209">
        <f t="shared" si="91"/>
        <v>0</v>
      </c>
      <c r="Q731" s="209">
        <v>0</v>
      </c>
      <c r="R731" s="209">
        <f t="shared" si="92"/>
        <v>0</v>
      </c>
      <c r="S731" s="209">
        <v>0</v>
      </c>
      <c r="T731" s="210">
        <f t="shared" si="93"/>
        <v>0</v>
      </c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R731" s="211" t="s">
        <v>158</v>
      </c>
      <c r="AT731" s="211" t="s">
        <v>153</v>
      </c>
      <c r="AU731" s="211" t="s">
        <v>170</v>
      </c>
      <c r="AY731" s="18" t="s">
        <v>151</v>
      </c>
      <c r="BE731" s="212">
        <f t="shared" si="94"/>
        <v>0</v>
      </c>
      <c r="BF731" s="212">
        <f t="shared" si="95"/>
        <v>0</v>
      </c>
      <c r="BG731" s="212">
        <f t="shared" si="96"/>
        <v>0</v>
      </c>
      <c r="BH731" s="212">
        <f t="shared" si="97"/>
        <v>0</v>
      </c>
      <c r="BI731" s="212">
        <f t="shared" si="98"/>
        <v>0</v>
      </c>
      <c r="BJ731" s="18" t="s">
        <v>85</v>
      </c>
      <c r="BK731" s="212">
        <f t="shared" si="99"/>
        <v>0</v>
      </c>
      <c r="BL731" s="18" t="s">
        <v>158</v>
      </c>
      <c r="BM731" s="211" t="s">
        <v>1158</v>
      </c>
    </row>
    <row r="732" spans="1:65" s="2" customFormat="1" ht="16.5" customHeight="1">
      <c r="A732" s="35"/>
      <c r="B732" s="36"/>
      <c r="C732" s="200" t="s">
        <v>1159</v>
      </c>
      <c r="D732" s="200" t="s">
        <v>153</v>
      </c>
      <c r="E732" s="201" t="s">
        <v>1160</v>
      </c>
      <c r="F732" s="202" t="s">
        <v>1161</v>
      </c>
      <c r="G732" s="203" t="s">
        <v>1145</v>
      </c>
      <c r="H732" s="204">
        <v>1</v>
      </c>
      <c r="I732" s="205"/>
      <c r="J732" s="206">
        <f t="shared" si="90"/>
        <v>0</v>
      </c>
      <c r="K732" s="202" t="s">
        <v>1</v>
      </c>
      <c r="L732" s="40"/>
      <c r="M732" s="207" t="s">
        <v>1</v>
      </c>
      <c r="N732" s="208" t="s">
        <v>45</v>
      </c>
      <c r="O732" s="72"/>
      <c r="P732" s="209">
        <f t="shared" si="91"/>
        <v>0</v>
      </c>
      <c r="Q732" s="209">
        <v>0</v>
      </c>
      <c r="R732" s="209">
        <f t="shared" si="92"/>
        <v>0</v>
      </c>
      <c r="S732" s="209">
        <v>0</v>
      </c>
      <c r="T732" s="210">
        <f t="shared" si="93"/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211" t="s">
        <v>158</v>
      </c>
      <c r="AT732" s="211" t="s">
        <v>153</v>
      </c>
      <c r="AU732" s="211" t="s">
        <v>170</v>
      </c>
      <c r="AY732" s="18" t="s">
        <v>151</v>
      </c>
      <c r="BE732" s="212">
        <f t="shared" si="94"/>
        <v>0</v>
      </c>
      <c r="BF732" s="212">
        <f t="shared" si="95"/>
        <v>0</v>
      </c>
      <c r="BG732" s="212">
        <f t="shared" si="96"/>
        <v>0</v>
      </c>
      <c r="BH732" s="212">
        <f t="shared" si="97"/>
        <v>0</v>
      </c>
      <c r="BI732" s="212">
        <f t="shared" si="98"/>
        <v>0</v>
      </c>
      <c r="BJ732" s="18" t="s">
        <v>85</v>
      </c>
      <c r="BK732" s="212">
        <f t="shared" si="99"/>
        <v>0</v>
      </c>
      <c r="BL732" s="18" t="s">
        <v>158</v>
      </c>
      <c r="BM732" s="211" t="s">
        <v>1162</v>
      </c>
    </row>
    <row r="733" spans="1:65" s="2" customFormat="1" ht="16.5" customHeight="1">
      <c r="A733" s="35"/>
      <c r="B733" s="36"/>
      <c r="C733" s="200" t="s">
        <v>1163</v>
      </c>
      <c r="D733" s="200" t="s">
        <v>153</v>
      </c>
      <c r="E733" s="201" t="s">
        <v>1164</v>
      </c>
      <c r="F733" s="202" t="s">
        <v>1165</v>
      </c>
      <c r="G733" s="203" t="s">
        <v>1145</v>
      </c>
      <c r="H733" s="204">
        <v>1</v>
      </c>
      <c r="I733" s="205"/>
      <c r="J733" s="206">
        <f t="shared" si="90"/>
        <v>0</v>
      </c>
      <c r="K733" s="202" t="s">
        <v>1</v>
      </c>
      <c r="L733" s="40"/>
      <c r="M733" s="207" t="s">
        <v>1</v>
      </c>
      <c r="N733" s="208" t="s">
        <v>45</v>
      </c>
      <c r="O733" s="72"/>
      <c r="P733" s="209">
        <f t="shared" si="91"/>
        <v>0</v>
      </c>
      <c r="Q733" s="209">
        <v>0</v>
      </c>
      <c r="R733" s="209">
        <f t="shared" si="92"/>
        <v>0</v>
      </c>
      <c r="S733" s="209">
        <v>0</v>
      </c>
      <c r="T733" s="210">
        <f t="shared" si="93"/>
        <v>0</v>
      </c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R733" s="211" t="s">
        <v>158</v>
      </c>
      <c r="AT733" s="211" t="s">
        <v>153</v>
      </c>
      <c r="AU733" s="211" t="s">
        <v>170</v>
      </c>
      <c r="AY733" s="18" t="s">
        <v>151</v>
      </c>
      <c r="BE733" s="212">
        <f t="shared" si="94"/>
        <v>0</v>
      </c>
      <c r="BF733" s="212">
        <f t="shared" si="95"/>
        <v>0</v>
      </c>
      <c r="BG733" s="212">
        <f t="shared" si="96"/>
        <v>0</v>
      </c>
      <c r="BH733" s="212">
        <f t="shared" si="97"/>
        <v>0</v>
      </c>
      <c r="BI733" s="212">
        <f t="shared" si="98"/>
        <v>0</v>
      </c>
      <c r="BJ733" s="18" t="s">
        <v>85</v>
      </c>
      <c r="BK733" s="212">
        <f t="shared" si="99"/>
        <v>0</v>
      </c>
      <c r="BL733" s="18" t="s">
        <v>158</v>
      </c>
      <c r="BM733" s="211" t="s">
        <v>1166</v>
      </c>
    </row>
    <row r="734" spans="1:65" s="2" customFormat="1" ht="16.5" customHeight="1">
      <c r="A734" s="35"/>
      <c r="B734" s="36"/>
      <c r="C734" s="200" t="s">
        <v>1167</v>
      </c>
      <c r="D734" s="200" t="s">
        <v>153</v>
      </c>
      <c r="E734" s="201" t="s">
        <v>1168</v>
      </c>
      <c r="F734" s="202" t="s">
        <v>1169</v>
      </c>
      <c r="G734" s="203" t="s">
        <v>1145</v>
      </c>
      <c r="H734" s="204">
        <v>1</v>
      </c>
      <c r="I734" s="205"/>
      <c r="J734" s="206">
        <f t="shared" si="90"/>
        <v>0</v>
      </c>
      <c r="K734" s="202" t="s">
        <v>1</v>
      </c>
      <c r="L734" s="40"/>
      <c r="M734" s="207" t="s">
        <v>1</v>
      </c>
      <c r="N734" s="208" t="s">
        <v>45</v>
      </c>
      <c r="O734" s="72"/>
      <c r="P734" s="209">
        <f t="shared" si="91"/>
        <v>0</v>
      </c>
      <c r="Q734" s="209">
        <v>0</v>
      </c>
      <c r="R734" s="209">
        <f t="shared" si="92"/>
        <v>0</v>
      </c>
      <c r="S734" s="209">
        <v>0</v>
      </c>
      <c r="T734" s="210">
        <f t="shared" si="93"/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211" t="s">
        <v>158</v>
      </c>
      <c r="AT734" s="211" t="s">
        <v>153</v>
      </c>
      <c r="AU734" s="211" t="s">
        <v>170</v>
      </c>
      <c r="AY734" s="18" t="s">
        <v>151</v>
      </c>
      <c r="BE734" s="212">
        <f t="shared" si="94"/>
        <v>0</v>
      </c>
      <c r="BF734" s="212">
        <f t="shared" si="95"/>
        <v>0</v>
      </c>
      <c r="BG734" s="212">
        <f t="shared" si="96"/>
        <v>0</v>
      </c>
      <c r="BH734" s="212">
        <f t="shared" si="97"/>
        <v>0</v>
      </c>
      <c r="BI734" s="212">
        <f t="shared" si="98"/>
        <v>0</v>
      </c>
      <c r="BJ734" s="18" t="s">
        <v>85</v>
      </c>
      <c r="BK734" s="212">
        <f t="shared" si="99"/>
        <v>0</v>
      </c>
      <c r="BL734" s="18" t="s">
        <v>158</v>
      </c>
      <c r="BM734" s="211" t="s">
        <v>1170</v>
      </c>
    </row>
    <row r="735" spans="1:65" s="2" customFormat="1" ht="16.5" customHeight="1">
      <c r="A735" s="35"/>
      <c r="B735" s="36"/>
      <c r="C735" s="200" t="s">
        <v>1171</v>
      </c>
      <c r="D735" s="200" t="s">
        <v>153</v>
      </c>
      <c r="E735" s="201" t="s">
        <v>1172</v>
      </c>
      <c r="F735" s="202" t="s">
        <v>1173</v>
      </c>
      <c r="G735" s="203" t="s">
        <v>1145</v>
      </c>
      <c r="H735" s="204">
        <v>1</v>
      </c>
      <c r="I735" s="205"/>
      <c r="J735" s="206">
        <f t="shared" si="90"/>
        <v>0</v>
      </c>
      <c r="K735" s="202" t="s">
        <v>1</v>
      </c>
      <c r="L735" s="40"/>
      <c r="M735" s="207" t="s">
        <v>1</v>
      </c>
      <c r="N735" s="208" t="s">
        <v>45</v>
      </c>
      <c r="O735" s="72"/>
      <c r="P735" s="209">
        <f t="shared" si="91"/>
        <v>0</v>
      </c>
      <c r="Q735" s="209">
        <v>0</v>
      </c>
      <c r="R735" s="209">
        <f t="shared" si="92"/>
        <v>0</v>
      </c>
      <c r="S735" s="209">
        <v>0</v>
      </c>
      <c r="T735" s="210">
        <f t="shared" si="93"/>
        <v>0</v>
      </c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R735" s="211" t="s">
        <v>158</v>
      </c>
      <c r="AT735" s="211" t="s">
        <v>153</v>
      </c>
      <c r="AU735" s="211" t="s">
        <v>170</v>
      </c>
      <c r="AY735" s="18" t="s">
        <v>151</v>
      </c>
      <c r="BE735" s="212">
        <f t="shared" si="94"/>
        <v>0</v>
      </c>
      <c r="BF735" s="212">
        <f t="shared" si="95"/>
        <v>0</v>
      </c>
      <c r="BG735" s="212">
        <f t="shared" si="96"/>
        <v>0</v>
      </c>
      <c r="BH735" s="212">
        <f t="shared" si="97"/>
        <v>0</v>
      </c>
      <c r="BI735" s="212">
        <f t="shared" si="98"/>
        <v>0</v>
      </c>
      <c r="BJ735" s="18" t="s">
        <v>85</v>
      </c>
      <c r="BK735" s="212">
        <f t="shared" si="99"/>
        <v>0</v>
      </c>
      <c r="BL735" s="18" t="s">
        <v>158</v>
      </c>
      <c r="BM735" s="211" t="s">
        <v>1174</v>
      </c>
    </row>
    <row r="736" spans="1:65" s="12" customFormat="1" ht="22.8" customHeight="1">
      <c r="B736" s="184"/>
      <c r="C736" s="185"/>
      <c r="D736" s="186" t="s">
        <v>79</v>
      </c>
      <c r="E736" s="198" t="s">
        <v>1175</v>
      </c>
      <c r="F736" s="198" t="s">
        <v>1176</v>
      </c>
      <c r="G736" s="185"/>
      <c r="H736" s="185"/>
      <c r="I736" s="188"/>
      <c r="J736" s="199">
        <f>BK736</f>
        <v>0</v>
      </c>
      <c r="K736" s="185"/>
      <c r="L736" s="190"/>
      <c r="M736" s="191"/>
      <c r="N736" s="192"/>
      <c r="O736" s="192"/>
      <c r="P736" s="193">
        <f>P737+P740+P742+P749+P755</f>
        <v>0</v>
      </c>
      <c r="Q736" s="192"/>
      <c r="R736" s="193">
        <f>R737+R740+R742+R749+R755</f>
        <v>0</v>
      </c>
      <c r="S736" s="192"/>
      <c r="T736" s="194">
        <f>T737+T740+T742+T749+T755</f>
        <v>0</v>
      </c>
      <c r="AR736" s="195" t="s">
        <v>89</v>
      </c>
      <c r="AT736" s="196" t="s">
        <v>79</v>
      </c>
      <c r="AU736" s="196" t="s">
        <v>85</v>
      </c>
      <c r="AY736" s="195" t="s">
        <v>151</v>
      </c>
      <c r="BK736" s="197">
        <f>BK737+BK740+BK742+BK749+BK755</f>
        <v>0</v>
      </c>
    </row>
    <row r="737" spans="1:65" s="12" customFormat="1" ht="20.85" customHeight="1">
      <c r="B737" s="184"/>
      <c r="C737" s="185"/>
      <c r="D737" s="186" t="s">
        <v>79</v>
      </c>
      <c r="E737" s="198" t="s">
        <v>1177</v>
      </c>
      <c r="F737" s="198" t="s">
        <v>1178</v>
      </c>
      <c r="G737" s="185"/>
      <c r="H737" s="185"/>
      <c r="I737" s="188"/>
      <c r="J737" s="199">
        <f>BK737</f>
        <v>0</v>
      </c>
      <c r="K737" s="185"/>
      <c r="L737" s="190"/>
      <c r="M737" s="191"/>
      <c r="N737" s="192"/>
      <c r="O737" s="192"/>
      <c r="P737" s="193">
        <f>SUM(P738:P739)</f>
        <v>0</v>
      </c>
      <c r="Q737" s="192"/>
      <c r="R737" s="193">
        <f>SUM(R738:R739)</f>
        <v>0</v>
      </c>
      <c r="S737" s="192"/>
      <c r="T737" s="194">
        <f>SUM(T738:T739)</f>
        <v>0</v>
      </c>
      <c r="AR737" s="195" t="s">
        <v>85</v>
      </c>
      <c r="AT737" s="196" t="s">
        <v>79</v>
      </c>
      <c r="AU737" s="196" t="s">
        <v>89</v>
      </c>
      <c r="AY737" s="195" t="s">
        <v>151</v>
      </c>
      <c r="BK737" s="197">
        <f>SUM(BK738:BK739)</f>
        <v>0</v>
      </c>
    </row>
    <row r="738" spans="1:65" s="2" customFormat="1" ht="16.5" customHeight="1">
      <c r="A738" s="35"/>
      <c r="B738" s="36"/>
      <c r="C738" s="249" t="s">
        <v>1179</v>
      </c>
      <c r="D738" s="249" t="s">
        <v>216</v>
      </c>
      <c r="E738" s="250" t="s">
        <v>1180</v>
      </c>
      <c r="F738" s="251" t="s">
        <v>1181</v>
      </c>
      <c r="G738" s="252" t="s">
        <v>1026</v>
      </c>
      <c r="H738" s="253">
        <v>3</v>
      </c>
      <c r="I738" s="254"/>
      <c r="J738" s="255">
        <f>ROUND(I738*H738,2)</f>
        <v>0</v>
      </c>
      <c r="K738" s="251" t="s">
        <v>1</v>
      </c>
      <c r="L738" s="256"/>
      <c r="M738" s="257" t="s">
        <v>1</v>
      </c>
      <c r="N738" s="258" t="s">
        <v>45</v>
      </c>
      <c r="O738" s="72"/>
      <c r="P738" s="209">
        <f>O738*H738</f>
        <v>0</v>
      </c>
      <c r="Q738" s="209">
        <v>0</v>
      </c>
      <c r="R738" s="209">
        <f>Q738*H738</f>
        <v>0</v>
      </c>
      <c r="S738" s="209">
        <v>0</v>
      </c>
      <c r="T738" s="210">
        <f>S738*H738</f>
        <v>0</v>
      </c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R738" s="211" t="s">
        <v>204</v>
      </c>
      <c r="AT738" s="211" t="s">
        <v>216</v>
      </c>
      <c r="AU738" s="211" t="s">
        <v>170</v>
      </c>
      <c r="AY738" s="18" t="s">
        <v>151</v>
      </c>
      <c r="BE738" s="212">
        <f>IF(N738="základní",J738,0)</f>
        <v>0</v>
      </c>
      <c r="BF738" s="212">
        <f>IF(N738="snížená",J738,0)</f>
        <v>0</v>
      </c>
      <c r="BG738" s="212">
        <f>IF(N738="zákl. přenesená",J738,0)</f>
        <v>0</v>
      </c>
      <c r="BH738" s="212">
        <f>IF(N738="sníž. přenesená",J738,0)</f>
        <v>0</v>
      </c>
      <c r="BI738" s="212">
        <f>IF(N738="nulová",J738,0)</f>
        <v>0</v>
      </c>
      <c r="BJ738" s="18" t="s">
        <v>85</v>
      </c>
      <c r="BK738" s="212">
        <f>ROUND(I738*H738,2)</f>
        <v>0</v>
      </c>
      <c r="BL738" s="18" t="s">
        <v>158</v>
      </c>
      <c r="BM738" s="211" t="s">
        <v>1182</v>
      </c>
    </row>
    <row r="739" spans="1:65" s="2" customFormat="1" ht="16.5" customHeight="1">
      <c r="A739" s="35"/>
      <c r="B739" s="36"/>
      <c r="C739" s="200" t="s">
        <v>1183</v>
      </c>
      <c r="D739" s="200" t="s">
        <v>153</v>
      </c>
      <c r="E739" s="201" t="s">
        <v>1184</v>
      </c>
      <c r="F739" s="202" t="s">
        <v>1185</v>
      </c>
      <c r="G739" s="203" t="s">
        <v>458</v>
      </c>
      <c r="H739" s="204">
        <v>1</v>
      </c>
      <c r="I739" s="205"/>
      <c r="J739" s="206">
        <f>ROUND(I739*H739,2)</f>
        <v>0</v>
      </c>
      <c r="K739" s="202" t="s">
        <v>1</v>
      </c>
      <c r="L739" s="40"/>
      <c r="M739" s="207" t="s">
        <v>1</v>
      </c>
      <c r="N739" s="208" t="s">
        <v>45</v>
      </c>
      <c r="O739" s="72"/>
      <c r="P739" s="209">
        <f>O739*H739</f>
        <v>0</v>
      </c>
      <c r="Q739" s="209">
        <v>0</v>
      </c>
      <c r="R739" s="209">
        <f>Q739*H739</f>
        <v>0</v>
      </c>
      <c r="S739" s="209">
        <v>0</v>
      </c>
      <c r="T739" s="210">
        <f>S739*H739</f>
        <v>0</v>
      </c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R739" s="211" t="s">
        <v>158</v>
      </c>
      <c r="AT739" s="211" t="s">
        <v>153</v>
      </c>
      <c r="AU739" s="211" t="s">
        <v>170</v>
      </c>
      <c r="AY739" s="18" t="s">
        <v>151</v>
      </c>
      <c r="BE739" s="212">
        <f>IF(N739="základní",J739,0)</f>
        <v>0</v>
      </c>
      <c r="BF739" s="212">
        <f>IF(N739="snížená",J739,0)</f>
        <v>0</v>
      </c>
      <c r="BG739" s="212">
        <f>IF(N739="zákl. přenesená",J739,0)</f>
        <v>0</v>
      </c>
      <c r="BH739" s="212">
        <f>IF(N739="sníž. přenesená",J739,0)</f>
        <v>0</v>
      </c>
      <c r="BI739" s="212">
        <f>IF(N739="nulová",J739,0)</f>
        <v>0</v>
      </c>
      <c r="BJ739" s="18" t="s">
        <v>85</v>
      </c>
      <c r="BK739" s="212">
        <f>ROUND(I739*H739,2)</f>
        <v>0</v>
      </c>
      <c r="BL739" s="18" t="s">
        <v>158</v>
      </c>
      <c r="BM739" s="211" t="s">
        <v>1186</v>
      </c>
    </row>
    <row r="740" spans="1:65" s="12" customFormat="1" ht="20.85" customHeight="1">
      <c r="B740" s="184"/>
      <c r="C740" s="185"/>
      <c r="D740" s="186" t="s">
        <v>79</v>
      </c>
      <c r="E740" s="198" t="s">
        <v>1187</v>
      </c>
      <c r="F740" s="198" t="s">
        <v>1188</v>
      </c>
      <c r="G740" s="185"/>
      <c r="H740" s="185"/>
      <c r="I740" s="188"/>
      <c r="J740" s="199">
        <f>BK740</f>
        <v>0</v>
      </c>
      <c r="K740" s="185"/>
      <c r="L740" s="190"/>
      <c r="M740" s="191"/>
      <c r="N740" s="192"/>
      <c r="O740" s="192"/>
      <c r="P740" s="193">
        <f>P741</f>
        <v>0</v>
      </c>
      <c r="Q740" s="192"/>
      <c r="R740" s="193">
        <f>R741</f>
        <v>0</v>
      </c>
      <c r="S740" s="192"/>
      <c r="T740" s="194">
        <f>T741</f>
        <v>0</v>
      </c>
      <c r="AR740" s="195" t="s">
        <v>85</v>
      </c>
      <c r="AT740" s="196" t="s">
        <v>79</v>
      </c>
      <c r="AU740" s="196" t="s">
        <v>89</v>
      </c>
      <c r="AY740" s="195" t="s">
        <v>151</v>
      </c>
      <c r="BK740" s="197">
        <f>BK741</f>
        <v>0</v>
      </c>
    </row>
    <row r="741" spans="1:65" s="2" customFormat="1" ht="16.5" customHeight="1">
      <c r="A741" s="35"/>
      <c r="B741" s="36"/>
      <c r="C741" s="200" t="s">
        <v>1189</v>
      </c>
      <c r="D741" s="200" t="s">
        <v>153</v>
      </c>
      <c r="E741" s="201" t="s">
        <v>1190</v>
      </c>
      <c r="F741" s="202" t="s">
        <v>1191</v>
      </c>
      <c r="G741" s="203" t="s">
        <v>458</v>
      </c>
      <c r="H741" s="204">
        <v>1</v>
      </c>
      <c r="I741" s="205"/>
      <c r="J741" s="206">
        <f>ROUND(I741*H741,2)</f>
        <v>0</v>
      </c>
      <c r="K741" s="202" t="s">
        <v>1</v>
      </c>
      <c r="L741" s="40"/>
      <c r="M741" s="207" t="s">
        <v>1</v>
      </c>
      <c r="N741" s="208" t="s">
        <v>45</v>
      </c>
      <c r="O741" s="72"/>
      <c r="P741" s="209">
        <f>O741*H741</f>
        <v>0</v>
      </c>
      <c r="Q741" s="209">
        <v>0</v>
      </c>
      <c r="R741" s="209">
        <f>Q741*H741</f>
        <v>0</v>
      </c>
      <c r="S741" s="209">
        <v>0</v>
      </c>
      <c r="T741" s="210">
        <f>S741*H741</f>
        <v>0</v>
      </c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R741" s="211" t="s">
        <v>158</v>
      </c>
      <c r="AT741" s="211" t="s">
        <v>153</v>
      </c>
      <c r="AU741" s="211" t="s">
        <v>170</v>
      </c>
      <c r="AY741" s="18" t="s">
        <v>151</v>
      </c>
      <c r="BE741" s="212">
        <f>IF(N741="základní",J741,0)</f>
        <v>0</v>
      </c>
      <c r="BF741" s="212">
        <f>IF(N741="snížená",J741,0)</f>
        <v>0</v>
      </c>
      <c r="BG741" s="212">
        <f>IF(N741="zákl. přenesená",J741,0)</f>
        <v>0</v>
      </c>
      <c r="BH741" s="212">
        <f>IF(N741="sníž. přenesená",J741,0)</f>
        <v>0</v>
      </c>
      <c r="BI741" s="212">
        <f>IF(N741="nulová",J741,0)</f>
        <v>0</v>
      </c>
      <c r="BJ741" s="18" t="s">
        <v>85</v>
      </c>
      <c r="BK741" s="212">
        <f>ROUND(I741*H741,2)</f>
        <v>0</v>
      </c>
      <c r="BL741" s="18" t="s">
        <v>158</v>
      </c>
      <c r="BM741" s="211" t="s">
        <v>1192</v>
      </c>
    </row>
    <row r="742" spans="1:65" s="12" customFormat="1" ht="20.85" customHeight="1">
      <c r="B742" s="184"/>
      <c r="C742" s="185"/>
      <c r="D742" s="186" t="s">
        <v>79</v>
      </c>
      <c r="E742" s="198" t="s">
        <v>1193</v>
      </c>
      <c r="F742" s="198" t="s">
        <v>1194</v>
      </c>
      <c r="G742" s="185"/>
      <c r="H742" s="185"/>
      <c r="I742" s="188"/>
      <c r="J742" s="199">
        <f>BK742</f>
        <v>0</v>
      </c>
      <c r="K742" s="185"/>
      <c r="L742" s="190"/>
      <c r="M742" s="191"/>
      <c r="N742" s="192"/>
      <c r="O742" s="192"/>
      <c r="P742" s="193">
        <f>SUM(P743:P748)</f>
        <v>0</v>
      </c>
      <c r="Q742" s="192"/>
      <c r="R742" s="193">
        <f>SUM(R743:R748)</f>
        <v>0</v>
      </c>
      <c r="S742" s="192"/>
      <c r="T742" s="194">
        <f>SUM(T743:T748)</f>
        <v>0</v>
      </c>
      <c r="AR742" s="195" t="s">
        <v>85</v>
      </c>
      <c r="AT742" s="196" t="s">
        <v>79</v>
      </c>
      <c r="AU742" s="196" t="s">
        <v>89</v>
      </c>
      <c r="AY742" s="195" t="s">
        <v>151</v>
      </c>
      <c r="BK742" s="197">
        <f>SUM(BK743:BK748)</f>
        <v>0</v>
      </c>
    </row>
    <row r="743" spans="1:65" s="2" customFormat="1" ht="16.5" customHeight="1">
      <c r="A743" s="35"/>
      <c r="B743" s="36"/>
      <c r="C743" s="200" t="s">
        <v>1195</v>
      </c>
      <c r="D743" s="200" t="s">
        <v>153</v>
      </c>
      <c r="E743" s="201" t="s">
        <v>1156</v>
      </c>
      <c r="F743" s="202" t="s">
        <v>1157</v>
      </c>
      <c r="G743" s="203" t="s">
        <v>1145</v>
      </c>
      <c r="H743" s="204">
        <v>1</v>
      </c>
      <c r="I743" s="205"/>
      <c r="J743" s="206">
        <f t="shared" ref="J743:J748" si="100">ROUND(I743*H743,2)</f>
        <v>0</v>
      </c>
      <c r="K743" s="202" t="s">
        <v>1</v>
      </c>
      <c r="L743" s="40"/>
      <c r="M743" s="207" t="s">
        <v>1</v>
      </c>
      <c r="N743" s="208" t="s">
        <v>45</v>
      </c>
      <c r="O743" s="72"/>
      <c r="P743" s="209">
        <f t="shared" ref="P743:P748" si="101">O743*H743</f>
        <v>0</v>
      </c>
      <c r="Q743" s="209">
        <v>0</v>
      </c>
      <c r="R743" s="209">
        <f t="shared" ref="R743:R748" si="102">Q743*H743</f>
        <v>0</v>
      </c>
      <c r="S743" s="209">
        <v>0</v>
      </c>
      <c r="T743" s="210">
        <f t="shared" ref="T743:T748" si="103"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211" t="s">
        <v>158</v>
      </c>
      <c r="AT743" s="211" t="s">
        <v>153</v>
      </c>
      <c r="AU743" s="211" t="s">
        <v>170</v>
      </c>
      <c r="AY743" s="18" t="s">
        <v>151</v>
      </c>
      <c r="BE743" s="212">
        <f t="shared" ref="BE743:BE748" si="104">IF(N743="základní",J743,0)</f>
        <v>0</v>
      </c>
      <c r="BF743" s="212">
        <f t="shared" ref="BF743:BF748" si="105">IF(N743="snížená",J743,0)</f>
        <v>0</v>
      </c>
      <c r="BG743" s="212">
        <f t="shared" ref="BG743:BG748" si="106">IF(N743="zákl. přenesená",J743,0)</f>
        <v>0</v>
      </c>
      <c r="BH743" s="212">
        <f t="shared" ref="BH743:BH748" si="107">IF(N743="sníž. přenesená",J743,0)</f>
        <v>0</v>
      </c>
      <c r="BI743" s="212">
        <f t="shared" ref="BI743:BI748" si="108">IF(N743="nulová",J743,0)</f>
        <v>0</v>
      </c>
      <c r="BJ743" s="18" t="s">
        <v>85</v>
      </c>
      <c r="BK743" s="212">
        <f t="shared" ref="BK743:BK748" si="109">ROUND(I743*H743,2)</f>
        <v>0</v>
      </c>
      <c r="BL743" s="18" t="s">
        <v>158</v>
      </c>
      <c r="BM743" s="211" t="s">
        <v>1196</v>
      </c>
    </row>
    <row r="744" spans="1:65" s="2" customFormat="1" ht="16.5" customHeight="1">
      <c r="A744" s="35"/>
      <c r="B744" s="36"/>
      <c r="C744" s="200" t="s">
        <v>1197</v>
      </c>
      <c r="D744" s="200" t="s">
        <v>153</v>
      </c>
      <c r="E744" s="201" t="s">
        <v>1160</v>
      </c>
      <c r="F744" s="202" t="s">
        <v>1161</v>
      </c>
      <c r="G744" s="203" t="s">
        <v>1145</v>
      </c>
      <c r="H744" s="204">
        <v>1</v>
      </c>
      <c r="I744" s="205"/>
      <c r="J744" s="206">
        <f t="shared" si="100"/>
        <v>0</v>
      </c>
      <c r="K744" s="202" t="s">
        <v>1</v>
      </c>
      <c r="L744" s="40"/>
      <c r="M744" s="207" t="s">
        <v>1</v>
      </c>
      <c r="N744" s="208" t="s">
        <v>45</v>
      </c>
      <c r="O744" s="72"/>
      <c r="P744" s="209">
        <f t="shared" si="101"/>
        <v>0</v>
      </c>
      <c r="Q744" s="209">
        <v>0</v>
      </c>
      <c r="R744" s="209">
        <f t="shared" si="102"/>
        <v>0</v>
      </c>
      <c r="S744" s="209">
        <v>0</v>
      </c>
      <c r="T744" s="210">
        <f t="shared" si="103"/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211" t="s">
        <v>158</v>
      </c>
      <c r="AT744" s="211" t="s">
        <v>153</v>
      </c>
      <c r="AU744" s="211" t="s">
        <v>170</v>
      </c>
      <c r="AY744" s="18" t="s">
        <v>151</v>
      </c>
      <c r="BE744" s="212">
        <f t="shared" si="104"/>
        <v>0</v>
      </c>
      <c r="BF744" s="212">
        <f t="shared" si="105"/>
        <v>0</v>
      </c>
      <c r="BG744" s="212">
        <f t="shared" si="106"/>
        <v>0</v>
      </c>
      <c r="BH744" s="212">
        <f t="shared" si="107"/>
        <v>0</v>
      </c>
      <c r="BI744" s="212">
        <f t="shared" si="108"/>
        <v>0</v>
      </c>
      <c r="BJ744" s="18" t="s">
        <v>85</v>
      </c>
      <c r="BK744" s="212">
        <f t="shared" si="109"/>
        <v>0</v>
      </c>
      <c r="BL744" s="18" t="s">
        <v>158</v>
      </c>
      <c r="BM744" s="211" t="s">
        <v>1198</v>
      </c>
    </row>
    <row r="745" spans="1:65" s="2" customFormat="1" ht="16.5" customHeight="1">
      <c r="A745" s="35"/>
      <c r="B745" s="36"/>
      <c r="C745" s="200" t="s">
        <v>1199</v>
      </c>
      <c r="D745" s="200" t="s">
        <v>153</v>
      </c>
      <c r="E745" s="201" t="s">
        <v>1164</v>
      </c>
      <c r="F745" s="202" t="s">
        <v>1165</v>
      </c>
      <c r="G745" s="203" t="s">
        <v>1145</v>
      </c>
      <c r="H745" s="204">
        <v>1</v>
      </c>
      <c r="I745" s="205"/>
      <c r="J745" s="206">
        <f t="shared" si="100"/>
        <v>0</v>
      </c>
      <c r="K745" s="202" t="s">
        <v>1</v>
      </c>
      <c r="L745" s="40"/>
      <c r="M745" s="207" t="s">
        <v>1</v>
      </c>
      <c r="N745" s="208" t="s">
        <v>45</v>
      </c>
      <c r="O745" s="72"/>
      <c r="P745" s="209">
        <f t="shared" si="101"/>
        <v>0</v>
      </c>
      <c r="Q745" s="209">
        <v>0</v>
      </c>
      <c r="R745" s="209">
        <f t="shared" si="102"/>
        <v>0</v>
      </c>
      <c r="S745" s="209">
        <v>0</v>
      </c>
      <c r="T745" s="210">
        <f t="shared" si="103"/>
        <v>0</v>
      </c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R745" s="211" t="s">
        <v>158</v>
      </c>
      <c r="AT745" s="211" t="s">
        <v>153</v>
      </c>
      <c r="AU745" s="211" t="s">
        <v>170</v>
      </c>
      <c r="AY745" s="18" t="s">
        <v>151</v>
      </c>
      <c r="BE745" s="212">
        <f t="shared" si="104"/>
        <v>0</v>
      </c>
      <c r="BF745" s="212">
        <f t="shared" si="105"/>
        <v>0</v>
      </c>
      <c r="BG745" s="212">
        <f t="shared" si="106"/>
        <v>0</v>
      </c>
      <c r="BH745" s="212">
        <f t="shared" si="107"/>
        <v>0</v>
      </c>
      <c r="BI745" s="212">
        <f t="shared" si="108"/>
        <v>0</v>
      </c>
      <c r="BJ745" s="18" t="s">
        <v>85</v>
      </c>
      <c r="BK745" s="212">
        <f t="shared" si="109"/>
        <v>0</v>
      </c>
      <c r="BL745" s="18" t="s">
        <v>158</v>
      </c>
      <c r="BM745" s="211" t="s">
        <v>1200</v>
      </c>
    </row>
    <row r="746" spans="1:65" s="2" customFormat="1" ht="16.5" customHeight="1">
      <c r="A746" s="35"/>
      <c r="B746" s="36"/>
      <c r="C746" s="200" t="s">
        <v>1201</v>
      </c>
      <c r="D746" s="200" t="s">
        <v>153</v>
      </c>
      <c r="E746" s="201" t="s">
        <v>1168</v>
      </c>
      <c r="F746" s="202" t="s">
        <v>1169</v>
      </c>
      <c r="G746" s="203" t="s">
        <v>1145</v>
      </c>
      <c r="H746" s="204">
        <v>1</v>
      </c>
      <c r="I746" s="205"/>
      <c r="J746" s="206">
        <f t="shared" si="100"/>
        <v>0</v>
      </c>
      <c r="K746" s="202" t="s">
        <v>1</v>
      </c>
      <c r="L746" s="40"/>
      <c r="M746" s="207" t="s">
        <v>1</v>
      </c>
      <c r="N746" s="208" t="s">
        <v>45</v>
      </c>
      <c r="O746" s="72"/>
      <c r="P746" s="209">
        <f t="shared" si="101"/>
        <v>0</v>
      </c>
      <c r="Q746" s="209">
        <v>0</v>
      </c>
      <c r="R746" s="209">
        <f t="shared" si="102"/>
        <v>0</v>
      </c>
      <c r="S746" s="209">
        <v>0</v>
      </c>
      <c r="T746" s="210">
        <f t="shared" si="103"/>
        <v>0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211" t="s">
        <v>158</v>
      </c>
      <c r="AT746" s="211" t="s">
        <v>153</v>
      </c>
      <c r="AU746" s="211" t="s">
        <v>170</v>
      </c>
      <c r="AY746" s="18" t="s">
        <v>151</v>
      </c>
      <c r="BE746" s="212">
        <f t="shared" si="104"/>
        <v>0</v>
      </c>
      <c r="BF746" s="212">
        <f t="shared" si="105"/>
        <v>0</v>
      </c>
      <c r="BG746" s="212">
        <f t="shared" si="106"/>
        <v>0</v>
      </c>
      <c r="BH746" s="212">
        <f t="shared" si="107"/>
        <v>0</v>
      </c>
      <c r="BI746" s="212">
        <f t="shared" si="108"/>
        <v>0</v>
      </c>
      <c r="BJ746" s="18" t="s">
        <v>85</v>
      </c>
      <c r="BK746" s="212">
        <f t="shared" si="109"/>
        <v>0</v>
      </c>
      <c r="BL746" s="18" t="s">
        <v>158</v>
      </c>
      <c r="BM746" s="211" t="s">
        <v>1202</v>
      </c>
    </row>
    <row r="747" spans="1:65" s="2" customFormat="1" ht="16.5" customHeight="1">
      <c r="A747" s="35"/>
      <c r="B747" s="36"/>
      <c r="C747" s="200" t="s">
        <v>1203</v>
      </c>
      <c r="D747" s="200" t="s">
        <v>153</v>
      </c>
      <c r="E747" s="201" t="s">
        <v>1172</v>
      </c>
      <c r="F747" s="202" t="s">
        <v>1173</v>
      </c>
      <c r="G747" s="203" t="s">
        <v>1145</v>
      </c>
      <c r="H747" s="204">
        <v>1</v>
      </c>
      <c r="I747" s="205"/>
      <c r="J747" s="206">
        <f t="shared" si="100"/>
        <v>0</v>
      </c>
      <c r="K747" s="202" t="s">
        <v>1</v>
      </c>
      <c r="L747" s="40"/>
      <c r="M747" s="207" t="s">
        <v>1</v>
      </c>
      <c r="N747" s="208" t="s">
        <v>45</v>
      </c>
      <c r="O747" s="72"/>
      <c r="P747" s="209">
        <f t="shared" si="101"/>
        <v>0</v>
      </c>
      <c r="Q747" s="209">
        <v>0</v>
      </c>
      <c r="R747" s="209">
        <f t="shared" si="102"/>
        <v>0</v>
      </c>
      <c r="S747" s="209">
        <v>0</v>
      </c>
      <c r="T747" s="210">
        <f t="shared" si="103"/>
        <v>0</v>
      </c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R747" s="211" t="s">
        <v>158</v>
      </c>
      <c r="AT747" s="211" t="s">
        <v>153</v>
      </c>
      <c r="AU747" s="211" t="s">
        <v>170</v>
      </c>
      <c r="AY747" s="18" t="s">
        <v>151</v>
      </c>
      <c r="BE747" s="212">
        <f t="shared" si="104"/>
        <v>0</v>
      </c>
      <c r="BF747" s="212">
        <f t="shared" si="105"/>
        <v>0</v>
      </c>
      <c r="BG747" s="212">
        <f t="shared" si="106"/>
        <v>0</v>
      </c>
      <c r="BH747" s="212">
        <f t="shared" si="107"/>
        <v>0</v>
      </c>
      <c r="BI747" s="212">
        <f t="shared" si="108"/>
        <v>0</v>
      </c>
      <c r="BJ747" s="18" t="s">
        <v>85</v>
      </c>
      <c r="BK747" s="212">
        <f t="shared" si="109"/>
        <v>0</v>
      </c>
      <c r="BL747" s="18" t="s">
        <v>158</v>
      </c>
      <c r="BM747" s="211" t="s">
        <v>1204</v>
      </c>
    </row>
    <row r="748" spans="1:65" s="2" customFormat="1" ht="16.5" customHeight="1">
      <c r="A748" s="35"/>
      <c r="B748" s="36"/>
      <c r="C748" s="200" t="s">
        <v>1205</v>
      </c>
      <c r="D748" s="200" t="s">
        <v>153</v>
      </c>
      <c r="E748" s="201" t="s">
        <v>1190</v>
      </c>
      <c r="F748" s="202" t="s">
        <v>1191</v>
      </c>
      <c r="G748" s="203" t="s">
        <v>458</v>
      </c>
      <c r="H748" s="204">
        <v>1</v>
      </c>
      <c r="I748" s="205"/>
      <c r="J748" s="206">
        <f t="shared" si="100"/>
        <v>0</v>
      </c>
      <c r="K748" s="202" t="s">
        <v>1</v>
      </c>
      <c r="L748" s="40"/>
      <c r="M748" s="207" t="s">
        <v>1</v>
      </c>
      <c r="N748" s="208" t="s">
        <v>45</v>
      </c>
      <c r="O748" s="72"/>
      <c r="P748" s="209">
        <f t="shared" si="101"/>
        <v>0</v>
      </c>
      <c r="Q748" s="209">
        <v>0</v>
      </c>
      <c r="R748" s="209">
        <f t="shared" si="102"/>
        <v>0</v>
      </c>
      <c r="S748" s="209">
        <v>0</v>
      </c>
      <c r="T748" s="210">
        <f t="shared" si="103"/>
        <v>0</v>
      </c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R748" s="211" t="s">
        <v>158</v>
      </c>
      <c r="AT748" s="211" t="s">
        <v>153</v>
      </c>
      <c r="AU748" s="211" t="s">
        <v>170</v>
      </c>
      <c r="AY748" s="18" t="s">
        <v>151</v>
      </c>
      <c r="BE748" s="212">
        <f t="shared" si="104"/>
        <v>0</v>
      </c>
      <c r="BF748" s="212">
        <f t="shared" si="105"/>
        <v>0</v>
      </c>
      <c r="BG748" s="212">
        <f t="shared" si="106"/>
        <v>0</v>
      </c>
      <c r="BH748" s="212">
        <f t="shared" si="107"/>
        <v>0</v>
      </c>
      <c r="BI748" s="212">
        <f t="shared" si="108"/>
        <v>0</v>
      </c>
      <c r="BJ748" s="18" t="s">
        <v>85</v>
      </c>
      <c r="BK748" s="212">
        <f t="shared" si="109"/>
        <v>0</v>
      </c>
      <c r="BL748" s="18" t="s">
        <v>158</v>
      </c>
      <c r="BM748" s="211" t="s">
        <v>1206</v>
      </c>
    </row>
    <row r="749" spans="1:65" s="12" customFormat="1" ht="20.85" customHeight="1">
      <c r="B749" s="184"/>
      <c r="C749" s="185"/>
      <c r="D749" s="186" t="s">
        <v>79</v>
      </c>
      <c r="E749" s="198" t="s">
        <v>1207</v>
      </c>
      <c r="F749" s="198" t="s">
        <v>1208</v>
      </c>
      <c r="G749" s="185"/>
      <c r="H749" s="185"/>
      <c r="I749" s="188"/>
      <c r="J749" s="199">
        <f>BK749</f>
        <v>0</v>
      </c>
      <c r="K749" s="185"/>
      <c r="L749" s="190"/>
      <c r="M749" s="191"/>
      <c r="N749" s="192"/>
      <c r="O749" s="192"/>
      <c r="P749" s="193">
        <f>SUM(P750:P754)</f>
        <v>0</v>
      </c>
      <c r="Q749" s="192"/>
      <c r="R749" s="193">
        <f>SUM(R750:R754)</f>
        <v>0</v>
      </c>
      <c r="S749" s="192"/>
      <c r="T749" s="194">
        <f>SUM(T750:T754)</f>
        <v>0</v>
      </c>
      <c r="AR749" s="195" t="s">
        <v>85</v>
      </c>
      <c r="AT749" s="196" t="s">
        <v>79</v>
      </c>
      <c r="AU749" s="196" t="s">
        <v>89</v>
      </c>
      <c r="AY749" s="195" t="s">
        <v>151</v>
      </c>
      <c r="BK749" s="197">
        <f>SUM(BK750:BK754)</f>
        <v>0</v>
      </c>
    </row>
    <row r="750" spans="1:65" s="2" customFormat="1" ht="16.5" customHeight="1">
      <c r="A750" s="35"/>
      <c r="B750" s="36"/>
      <c r="C750" s="200" t="s">
        <v>1209</v>
      </c>
      <c r="D750" s="200" t="s">
        <v>153</v>
      </c>
      <c r="E750" s="201" t="s">
        <v>1210</v>
      </c>
      <c r="F750" s="202" t="s">
        <v>1211</v>
      </c>
      <c r="G750" s="203" t="s">
        <v>1026</v>
      </c>
      <c r="H750" s="204">
        <v>3</v>
      </c>
      <c r="I750" s="205"/>
      <c r="J750" s="206">
        <f>ROUND(I750*H750,2)</f>
        <v>0</v>
      </c>
      <c r="K750" s="202" t="s">
        <v>1</v>
      </c>
      <c r="L750" s="40"/>
      <c r="M750" s="207" t="s">
        <v>1</v>
      </c>
      <c r="N750" s="208" t="s">
        <v>45</v>
      </c>
      <c r="O750" s="72"/>
      <c r="P750" s="209">
        <f>O750*H750</f>
        <v>0</v>
      </c>
      <c r="Q750" s="209">
        <v>0</v>
      </c>
      <c r="R750" s="209">
        <f>Q750*H750</f>
        <v>0</v>
      </c>
      <c r="S750" s="209">
        <v>0</v>
      </c>
      <c r="T750" s="210">
        <f>S750*H750</f>
        <v>0</v>
      </c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R750" s="211" t="s">
        <v>158</v>
      </c>
      <c r="AT750" s="211" t="s">
        <v>153</v>
      </c>
      <c r="AU750" s="211" t="s">
        <v>170</v>
      </c>
      <c r="AY750" s="18" t="s">
        <v>151</v>
      </c>
      <c r="BE750" s="212">
        <f>IF(N750="základní",J750,0)</f>
        <v>0</v>
      </c>
      <c r="BF750" s="212">
        <f>IF(N750="snížená",J750,0)</f>
        <v>0</v>
      </c>
      <c r="BG750" s="212">
        <f>IF(N750="zákl. přenesená",J750,0)</f>
        <v>0</v>
      </c>
      <c r="BH750" s="212">
        <f>IF(N750="sníž. přenesená",J750,0)</f>
        <v>0</v>
      </c>
      <c r="BI750" s="212">
        <f>IF(N750="nulová",J750,0)</f>
        <v>0</v>
      </c>
      <c r="BJ750" s="18" t="s">
        <v>85</v>
      </c>
      <c r="BK750" s="212">
        <f>ROUND(I750*H750,2)</f>
        <v>0</v>
      </c>
      <c r="BL750" s="18" t="s">
        <v>158</v>
      </c>
      <c r="BM750" s="211" t="s">
        <v>1212</v>
      </c>
    </row>
    <row r="751" spans="1:65" s="2" customFormat="1" ht="19.2">
      <c r="A751" s="35"/>
      <c r="B751" s="36"/>
      <c r="C751" s="37"/>
      <c r="D751" s="213" t="s">
        <v>160</v>
      </c>
      <c r="E751" s="37"/>
      <c r="F751" s="214" t="s">
        <v>1213</v>
      </c>
      <c r="G751" s="37"/>
      <c r="H751" s="37"/>
      <c r="I751" s="112"/>
      <c r="J751" s="37"/>
      <c r="K751" s="37"/>
      <c r="L751" s="40"/>
      <c r="M751" s="215"/>
      <c r="N751" s="216"/>
      <c r="O751" s="72"/>
      <c r="P751" s="72"/>
      <c r="Q751" s="72"/>
      <c r="R751" s="72"/>
      <c r="S751" s="72"/>
      <c r="T751" s="73"/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T751" s="18" t="s">
        <v>160</v>
      </c>
      <c r="AU751" s="18" t="s">
        <v>170</v>
      </c>
    </row>
    <row r="752" spans="1:65" s="2" customFormat="1" ht="16.5" customHeight="1">
      <c r="A752" s="35"/>
      <c r="B752" s="36"/>
      <c r="C752" s="200" t="s">
        <v>1214</v>
      </c>
      <c r="D752" s="200" t="s">
        <v>153</v>
      </c>
      <c r="E752" s="201" t="s">
        <v>1215</v>
      </c>
      <c r="F752" s="202" t="s">
        <v>1216</v>
      </c>
      <c r="G752" s="203" t="s">
        <v>1026</v>
      </c>
      <c r="H752" s="204">
        <v>6</v>
      </c>
      <c r="I752" s="205"/>
      <c r="J752" s="206">
        <f>ROUND(I752*H752,2)</f>
        <v>0</v>
      </c>
      <c r="K752" s="202" t="s">
        <v>1</v>
      </c>
      <c r="L752" s="40"/>
      <c r="M752" s="207" t="s">
        <v>1</v>
      </c>
      <c r="N752" s="208" t="s">
        <v>45</v>
      </c>
      <c r="O752" s="72"/>
      <c r="P752" s="209">
        <f>O752*H752</f>
        <v>0</v>
      </c>
      <c r="Q752" s="209">
        <v>0</v>
      </c>
      <c r="R752" s="209">
        <f>Q752*H752</f>
        <v>0</v>
      </c>
      <c r="S752" s="209">
        <v>0</v>
      </c>
      <c r="T752" s="210">
        <f>S752*H752</f>
        <v>0</v>
      </c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R752" s="211" t="s">
        <v>158</v>
      </c>
      <c r="AT752" s="211" t="s">
        <v>153</v>
      </c>
      <c r="AU752" s="211" t="s">
        <v>170</v>
      </c>
      <c r="AY752" s="18" t="s">
        <v>151</v>
      </c>
      <c r="BE752" s="212">
        <f>IF(N752="základní",J752,0)</f>
        <v>0</v>
      </c>
      <c r="BF752" s="212">
        <f>IF(N752="snížená",J752,0)</f>
        <v>0</v>
      </c>
      <c r="BG752" s="212">
        <f>IF(N752="zákl. přenesená",J752,0)</f>
        <v>0</v>
      </c>
      <c r="BH752" s="212">
        <f>IF(N752="sníž. přenesená",J752,0)</f>
        <v>0</v>
      </c>
      <c r="BI752" s="212">
        <f>IF(N752="nulová",J752,0)</f>
        <v>0</v>
      </c>
      <c r="BJ752" s="18" t="s">
        <v>85</v>
      </c>
      <c r="BK752" s="212">
        <f>ROUND(I752*H752,2)</f>
        <v>0</v>
      </c>
      <c r="BL752" s="18" t="s">
        <v>158</v>
      </c>
      <c r="BM752" s="211" t="s">
        <v>1217</v>
      </c>
    </row>
    <row r="753" spans="1:65" s="2" customFormat="1" ht="16.5" customHeight="1">
      <c r="A753" s="35"/>
      <c r="B753" s="36"/>
      <c r="C753" s="200" t="s">
        <v>1218</v>
      </c>
      <c r="D753" s="200" t="s">
        <v>153</v>
      </c>
      <c r="E753" s="201" t="s">
        <v>1219</v>
      </c>
      <c r="F753" s="202" t="s">
        <v>1220</v>
      </c>
      <c r="G753" s="203" t="s">
        <v>365</v>
      </c>
      <c r="H753" s="204">
        <v>100</v>
      </c>
      <c r="I753" s="205"/>
      <c r="J753" s="206">
        <f>ROUND(I753*H753,2)</f>
        <v>0</v>
      </c>
      <c r="K753" s="202" t="s">
        <v>1</v>
      </c>
      <c r="L753" s="40"/>
      <c r="M753" s="207" t="s">
        <v>1</v>
      </c>
      <c r="N753" s="208" t="s">
        <v>45</v>
      </c>
      <c r="O753" s="72"/>
      <c r="P753" s="209">
        <f>O753*H753</f>
        <v>0</v>
      </c>
      <c r="Q753" s="209">
        <v>0</v>
      </c>
      <c r="R753" s="209">
        <f>Q753*H753</f>
        <v>0</v>
      </c>
      <c r="S753" s="209">
        <v>0</v>
      </c>
      <c r="T753" s="210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211" t="s">
        <v>158</v>
      </c>
      <c r="AT753" s="211" t="s">
        <v>153</v>
      </c>
      <c r="AU753" s="211" t="s">
        <v>170</v>
      </c>
      <c r="AY753" s="18" t="s">
        <v>151</v>
      </c>
      <c r="BE753" s="212">
        <f>IF(N753="základní",J753,0)</f>
        <v>0</v>
      </c>
      <c r="BF753" s="212">
        <f>IF(N753="snížená",J753,0)</f>
        <v>0</v>
      </c>
      <c r="BG753" s="212">
        <f>IF(N753="zákl. přenesená",J753,0)</f>
        <v>0</v>
      </c>
      <c r="BH753" s="212">
        <f>IF(N753="sníž. přenesená",J753,0)</f>
        <v>0</v>
      </c>
      <c r="BI753" s="212">
        <f>IF(N753="nulová",J753,0)</f>
        <v>0</v>
      </c>
      <c r="BJ753" s="18" t="s">
        <v>85</v>
      </c>
      <c r="BK753" s="212">
        <f>ROUND(I753*H753,2)</f>
        <v>0</v>
      </c>
      <c r="BL753" s="18" t="s">
        <v>158</v>
      </c>
      <c r="BM753" s="211" t="s">
        <v>1221</v>
      </c>
    </row>
    <row r="754" spans="1:65" s="2" customFormat="1" ht="16.5" customHeight="1">
      <c r="A754" s="35"/>
      <c r="B754" s="36"/>
      <c r="C754" s="200" t="s">
        <v>1222</v>
      </c>
      <c r="D754" s="200" t="s">
        <v>153</v>
      </c>
      <c r="E754" s="201" t="s">
        <v>1223</v>
      </c>
      <c r="F754" s="202" t="s">
        <v>1224</v>
      </c>
      <c r="G754" s="203" t="s">
        <v>365</v>
      </c>
      <c r="H754" s="204">
        <v>100</v>
      </c>
      <c r="I754" s="205"/>
      <c r="J754" s="206">
        <f>ROUND(I754*H754,2)</f>
        <v>0</v>
      </c>
      <c r="K754" s="202" t="s">
        <v>1</v>
      </c>
      <c r="L754" s="40"/>
      <c r="M754" s="207" t="s">
        <v>1</v>
      </c>
      <c r="N754" s="208" t="s">
        <v>45</v>
      </c>
      <c r="O754" s="72"/>
      <c r="P754" s="209">
        <f>O754*H754</f>
        <v>0</v>
      </c>
      <c r="Q754" s="209">
        <v>0</v>
      </c>
      <c r="R754" s="209">
        <f>Q754*H754</f>
        <v>0</v>
      </c>
      <c r="S754" s="209">
        <v>0</v>
      </c>
      <c r="T754" s="210">
        <f>S754*H754</f>
        <v>0</v>
      </c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R754" s="211" t="s">
        <v>158</v>
      </c>
      <c r="AT754" s="211" t="s">
        <v>153</v>
      </c>
      <c r="AU754" s="211" t="s">
        <v>170</v>
      </c>
      <c r="AY754" s="18" t="s">
        <v>151</v>
      </c>
      <c r="BE754" s="212">
        <f>IF(N754="základní",J754,0)</f>
        <v>0</v>
      </c>
      <c r="BF754" s="212">
        <f>IF(N754="snížená",J754,0)</f>
        <v>0</v>
      </c>
      <c r="BG754" s="212">
        <f>IF(N754="zákl. přenesená",J754,0)</f>
        <v>0</v>
      </c>
      <c r="BH754" s="212">
        <f>IF(N754="sníž. přenesená",J754,0)</f>
        <v>0</v>
      </c>
      <c r="BI754" s="212">
        <f>IF(N754="nulová",J754,0)</f>
        <v>0</v>
      </c>
      <c r="BJ754" s="18" t="s">
        <v>85</v>
      </c>
      <c r="BK754" s="212">
        <f>ROUND(I754*H754,2)</f>
        <v>0</v>
      </c>
      <c r="BL754" s="18" t="s">
        <v>158</v>
      </c>
      <c r="BM754" s="211" t="s">
        <v>1225</v>
      </c>
    </row>
    <row r="755" spans="1:65" s="12" customFormat="1" ht="20.85" customHeight="1">
      <c r="B755" s="184"/>
      <c r="C755" s="185"/>
      <c r="D755" s="186" t="s">
        <v>79</v>
      </c>
      <c r="E755" s="198" t="s">
        <v>1226</v>
      </c>
      <c r="F755" s="198" t="s">
        <v>1227</v>
      </c>
      <c r="G755" s="185"/>
      <c r="H755" s="185"/>
      <c r="I755" s="188"/>
      <c r="J755" s="199">
        <f>BK755</f>
        <v>0</v>
      </c>
      <c r="K755" s="185"/>
      <c r="L755" s="190"/>
      <c r="M755" s="191"/>
      <c r="N755" s="192"/>
      <c r="O755" s="192"/>
      <c r="P755" s="193">
        <f>P756</f>
        <v>0</v>
      </c>
      <c r="Q755" s="192"/>
      <c r="R755" s="193">
        <f>R756</f>
        <v>0</v>
      </c>
      <c r="S755" s="192"/>
      <c r="T755" s="194">
        <f>T756</f>
        <v>0</v>
      </c>
      <c r="AR755" s="195" t="s">
        <v>85</v>
      </c>
      <c r="AT755" s="196" t="s">
        <v>79</v>
      </c>
      <c r="AU755" s="196" t="s">
        <v>89</v>
      </c>
      <c r="AY755" s="195" t="s">
        <v>151</v>
      </c>
      <c r="BK755" s="197">
        <f>BK756</f>
        <v>0</v>
      </c>
    </row>
    <row r="756" spans="1:65" s="2" customFormat="1" ht="16.5" customHeight="1">
      <c r="A756" s="35"/>
      <c r="B756" s="36"/>
      <c r="C756" s="200" t="s">
        <v>1228</v>
      </c>
      <c r="D756" s="200" t="s">
        <v>153</v>
      </c>
      <c r="E756" s="201" t="s">
        <v>1229</v>
      </c>
      <c r="F756" s="202" t="s">
        <v>1230</v>
      </c>
      <c r="G756" s="203" t="s">
        <v>458</v>
      </c>
      <c r="H756" s="204">
        <v>1</v>
      </c>
      <c r="I756" s="205"/>
      <c r="J756" s="206">
        <f>ROUND(I756*H756,2)</f>
        <v>0</v>
      </c>
      <c r="K756" s="202" t="s">
        <v>1</v>
      </c>
      <c r="L756" s="40"/>
      <c r="M756" s="207" t="s">
        <v>1</v>
      </c>
      <c r="N756" s="208" t="s">
        <v>45</v>
      </c>
      <c r="O756" s="72"/>
      <c r="P756" s="209">
        <f>O756*H756</f>
        <v>0</v>
      </c>
      <c r="Q756" s="209">
        <v>0</v>
      </c>
      <c r="R756" s="209">
        <f>Q756*H756</f>
        <v>0</v>
      </c>
      <c r="S756" s="209">
        <v>0</v>
      </c>
      <c r="T756" s="210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211" t="s">
        <v>158</v>
      </c>
      <c r="AT756" s="211" t="s">
        <v>153</v>
      </c>
      <c r="AU756" s="211" t="s">
        <v>170</v>
      </c>
      <c r="AY756" s="18" t="s">
        <v>151</v>
      </c>
      <c r="BE756" s="212">
        <f>IF(N756="základní",J756,0)</f>
        <v>0</v>
      </c>
      <c r="BF756" s="212">
        <f>IF(N756="snížená",J756,0)</f>
        <v>0</v>
      </c>
      <c r="BG756" s="212">
        <f>IF(N756="zákl. přenesená",J756,0)</f>
        <v>0</v>
      </c>
      <c r="BH756" s="212">
        <f>IF(N756="sníž. přenesená",J756,0)</f>
        <v>0</v>
      </c>
      <c r="BI756" s="212">
        <f>IF(N756="nulová",J756,0)</f>
        <v>0</v>
      </c>
      <c r="BJ756" s="18" t="s">
        <v>85</v>
      </c>
      <c r="BK756" s="212">
        <f>ROUND(I756*H756,2)</f>
        <v>0</v>
      </c>
      <c r="BL756" s="18" t="s">
        <v>158</v>
      </c>
      <c r="BM756" s="211" t="s">
        <v>1231</v>
      </c>
    </row>
    <row r="757" spans="1:65" s="12" customFormat="1" ht="22.8" customHeight="1">
      <c r="B757" s="184"/>
      <c r="C757" s="185"/>
      <c r="D757" s="186" t="s">
        <v>79</v>
      </c>
      <c r="E757" s="198" t="s">
        <v>1232</v>
      </c>
      <c r="F757" s="198" t="s">
        <v>1233</v>
      </c>
      <c r="G757" s="185"/>
      <c r="H757" s="185"/>
      <c r="I757" s="188"/>
      <c r="J757" s="199">
        <f>BK757</f>
        <v>0</v>
      </c>
      <c r="K757" s="185"/>
      <c r="L757" s="190"/>
      <c r="M757" s="191"/>
      <c r="N757" s="192"/>
      <c r="O757" s="192"/>
      <c r="P757" s="193">
        <f>SUM(P758:P760)</f>
        <v>0</v>
      </c>
      <c r="Q757" s="192"/>
      <c r="R757" s="193">
        <f>SUM(R758:R760)</f>
        <v>3.61E-2</v>
      </c>
      <c r="S757" s="192"/>
      <c r="T757" s="194">
        <f>SUM(T758:T760)</f>
        <v>0</v>
      </c>
      <c r="AR757" s="195" t="s">
        <v>89</v>
      </c>
      <c r="AT757" s="196" t="s">
        <v>79</v>
      </c>
      <c r="AU757" s="196" t="s">
        <v>85</v>
      </c>
      <c r="AY757" s="195" t="s">
        <v>151</v>
      </c>
      <c r="BK757" s="197">
        <f>SUM(BK758:BK760)</f>
        <v>0</v>
      </c>
    </row>
    <row r="758" spans="1:65" s="2" customFormat="1" ht="16.5" customHeight="1">
      <c r="A758" s="35"/>
      <c r="B758" s="36"/>
      <c r="C758" s="200" t="s">
        <v>1234</v>
      </c>
      <c r="D758" s="200" t="s">
        <v>153</v>
      </c>
      <c r="E758" s="201" t="s">
        <v>1235</v>
      </c>
      <c r="F758" s="202" t="s">
        <v>1236</v>
      </c>
      <c r="G758" s="203" t="s">
        <v>226</v>
      </c>
      <c r="H758" s="204">
        <v>1</v>
      </c>
      <c r="I758" s="205"/>
      <c r="J758" s="206">
        <f>ROUND(I758*H758,2)</f>
        <v>0</v>
      </c>
      <c r="K758" s="202" t="s">
        <v>1</v>
      </c>
      <c r="L758" s="40"/>
      <c r="M758" s="207" t="s">
        <v>1</v>
      </c>
      <c r="N758" s="208" t="s">
        <v>45</v>
      </c>
      <c r="O758" s="72"/>
      <c r="P758" s="209">
        <f>O758*H758</f>
        <v>0</v>
      </c>
      <c r="Q758" s="209">
        <v>0</v>
      </c>
      <c r="R758" s="209">
        <f>Q758*H758</f>
        <v>0</v>
      </c>
      <c r="S758" s="209">
        <v>0</v>
      </c>
      <c r="T758" s="210">
        <f>S758*H758</f>
        <v>0</v>
      </c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R758" s="211" t="s">
        <v>264</v>
      </c>
      <c r="AT758" s="211" t="s">
        <v>153</v>
      </c>
      <c r="AU758" s="211" t="s">
        <v>89</v>
      </c>
      <c r="AY758" s="18" t="s">
        <v>151</v>
      </c>
      <c r="BE758" s="212">
        <f>IF(N758="základní",J758,0)</f>
        <v>0</v>
      </c>
      <c r="BF758" s="212">
        <f>IF(N758="snížená",J758,0)</f>
        <v>0</v>
      </c>
      <c r="BG758" s="212">
        <f>IF(N758="zákl. přenesená",J758,0)</f>
        <v>0</v>
      </c>
      <c r="BH758" s="212">
        <f>IF(N758="sníž. přenesená",J758,0)</f>
        <v>0</v>
      </c>
      <c r="BI758" s="212">
        <f>IF(N758="nulová",J758,0)</f>
        <v>0</v>
      </c>
      <c r="BJ758" s="18" t="s">
        <v>85</v>
      </c>
      <c r="BK758" s="212">
        <f>ROUND(I758*H758,2)</f>
        <v>0</v>
      </c>
      <c r="BL758" s="18" t="s">
        <v>264</v>
      </c>
      <c r="BM758" s="211" t="s">
        <v>1237</v>
      </c>
    </row>
    <row r="759" spans="1:65" s="2" customFormat="1" ht="24" customHeight="1">
      <c r="A759" s="35"/>
      <c r="B759" s="36"/>
      <c r="C759" s="249" t="s">
        <v>1238</v>
      </c>
      <c r="D759" s="249" t="s">
        <v>216</v>
      </c>
      <c r="E759" s="250" t="s">
        <v>1239</v>
      </c>
      <c r="F759" s="251" t="s">
        <v>1240</v>
      </c>
      <c r="G759" s="252" t="s">
        <v>226</v>
      </c>
      <c r="H759" s="253">
        <v>1</v>
      </c>
      <c r="I759" s="254"/>
      <c r="J759" s="255">
        <f>ROUND(I759*H759,2)</f>
        <v>0</v>
      </c>
      <c r="K759" s="251" t="s">
        <v>1</v>
      </c>
      <c r="L759" s="256"/>
      <c r="M759" s="257" t="s">
        <v>1</v>
      </c>
      <c r="N759" s="258" t="s">
        <v>45</v>
      </c>
      <c r="O759" s="72"/>
      <c r="P759" s="209">
        <f>O759*H759</f>
        <v>0</v>
      </c>
      <c r="Q759" s="209">
        <v>3.3999999999999998E-3</v>
      </c>
      <c r="R759" s="209">
        <f>Q759*H759</f>
        <v>3.3999999999999998E-3</v>
      </c>
      <c r="S759" s="209">
        <v>0</v>
      </c>
      <c r="T759" s="210">
        <f>S759*H759</f>
        <v>0</v>
      </c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R759" s="211" t="s">
        <v>367</v>
      </c>
      <c r="AT759" s="211" t="s">
        <v>216</v>
      </c>
      <c r="AU759" s="211" t="s">
        <v>89</v>
      </c>
      <c r="AY759" s="18" t="s">
        <v>151</v>
      </c>
      <c r="BE759" s="212">
        <f>IF(N759="základní",J759,0)</f>
        <v>0</v>
      </c>
      <c r="BF759" s="212">
        <f>IF(N759="snížená",J759,0)</f>
        <v>0</v>
      </c>
      <c r="BG759" s="212">
        <f>IF(N759="zákl. přenesená",J759,0)</f>
        <v>0</v>
      </c>
      <c r="BH759" s="212">
        <f>IF(N759="sníž. přenesená",J759,0)</f>
        <v>0</v>
      </c>
      <c r="BI759" s="212">
        <f>IF(N759="nulová",J759,0)</f>
        <v>0</v>
      </c>
      <c r="BJ759" s="18" t="s">
        <v>85</v>
      </c>
      <c r="BK759" s="212">
        <f>ROUND(I759*H759,2)</f>
        <v>0</v>
      </c>
      <c r="BL759" s="18" t="s">
        <v>264</v>
      </c>
      <c r="BM759" s="211" t="s">
        <v>1241</v>
      </c>
    </row>
    <row r="760" spans="1:65" s="2" customFormat="1" ht="24" customHeight="1">
      <c r="A760" s="35"/>
      <c r="B760" s="36"/>
      <c r="C760" s="249" t="s">
        <v>1242</v>
      </c>
      <c r="D760" s="249" t="s">
        <v>216</v>
      </c>
      <c r="E760" s="250" t="s">
        <v>1243</v>
      </c>
      <c r="F760" s="251" t="s">
        <v>1244</v>
      </c>
      <c r="G760" s="252" t="s">
        <v>365</v>
      </c>
      <c r="H760" s="253">
        <v>3</v>
      </c>
      <c r="I760" s="254"/>
      <c r="J760" s="255">
        <f>ROUND(I760*H760,2)</f>
        <v>0</v>
      </c>
      <c r="K760" s="251" t="s">
        <v>1</v>
      </c>
      <c r="L760" s="256"/>
      <c r="M760" s="257" t="s">
        <v>1</v>
      </c>
      <c r="N760" s="258" t="s">
        <v>45</v>
      </c>
      <c r="O760" s="72"/>
      <c r="P760" s="209">
        <f>O760*H760</f>
        <v>0</v>
      </c>
      <c r="Q760" s="209">
        <v>1.09E-2</v>
      </c>
      <c r="R760" s="209">
        <f>Q760*H760</f>
        <v>3.27E-2</v>
      </c>
      <c r="S760" s="209">
        <v>0</v>
      </c>
      <c r="T760" s="210">
        <f>S760*H760</f>
        <v>0</v>
      </c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R760" s="211" t="s">
        <v>367</v>
      </c>
      <c r="AT760" s="211" t="s">
        <v>216</v>
      </c>
      <c r="AU760" s="211" t="s">
        <v>89</v>
      </c>
      <c r="AY760" s="18" t="s">
        <v>151</v>
      </c>
      <c r="BE760" s="212">
        <f>IF(N760="základní",J760,0)</f>
        <v>0</v>
      </c>
      <c r="BF760" s="212">
        <f>IF(N760="snížená",J760,0)</f>
        <v>0</v>
      </c>
      <c r="BG760" s="212">
        <f>IF(N760="zákl. přenesená",J760,0)</f>
        <v>0</v>
      </c>
      <c r="BH760" s="212">
        <f>IF(N760="sníž. přenesená",J760,0)</f>
        <v>0</v>
      </c>
      <c r="BI760" s="212">
        <f>IF(N760="nulová",J760,0)</f>
        <v>0</v>
      </c>
      <c r="BJ760" s="18" t="s">
        <v>85</v>
      </c>
      <c r="BK760" s="212">
        <f>ROUND(I760*H760,2)</f>
        <v>0</v>
      </c>
      <c r="BL760" s="18" t="s">
        <v>264</v>
      </c>
      <c r="BM760" s="211" t="s">
        <v>1245</v>
      </c>
    </row>
    <row r="761" spans="1:65" s="12" customFormat="1" ht="22.8" customHeight="1">
      <c r="B761" s="184"/>
      <c r="C761" s="185"/>
      <c r="D761" s="186" t="s">
        <v>79</v>
      </c>
      <c r="E761" s="198" t="s">
        <v>1246</v>
      </c>
      <c r="F761" s="198" t="s">
        <v>1247</v>
      </c>
      <c r="G761" s="185"/>
      <c r="H761" s="185"/>
      <c r="I761" s="188"/>
      <c r="J761" s="199">
        <f>BK761</f>
        <v>0</v>
      </c>
      <c r="K761" s="185"/>
      <c r="L761" s="190"/>
      <c r="M761" s="191"/>
      <c r="N761" s="192"/>
      <c r="O761" s="192"/>
      <c r="P761" s="193">
        <f>SUM(P762:P768)</f>
        <v>0</v>
      </c>
      <c r="Q761" s="192"/>
      <c r="R761" s="193">
        <f>SUM(R762:R768)</f>
        <v>7.9866000000000006E-2</v>
      </c>
      <c r="S761" s="192"/>
      <c r="T761" s="194">
        <f>SUM(T762:T768)</f>
        <v>0</v>
      </c>
      <c r="AR761" s="195" t="s">
        <v>89</v>
      </c>
      <c r="AT761" s="196" t="s">
        <v>79</v>
      </c>
      <c r="AU761" s="196" t="s">
        <v>85</v>
      </c>
      <c r="AY761" s="195" t="s">
        <v>151</v>
      </c>
      <c r="BK761" s="197">
        <f>SUM(BK762:BK768)</f>
        <v>0</v>
      </c>
    </row>
    <row r="762" spans="1:65" s="2" customFormat="1" ht="16.5" customHeight="1">
      <c r="A762" s="35"/>
      <c r="B762" s="36"/>
      <c r="C762" s="200" t="s">
        <v>1248</v>
      </c>
      <c r="D762" s="200" t="s">
        <v>153</v>
      </c>
      <c r="E762" s="201" t="s">
        <v>1249</v>
      </c>
      <c r="F762" s="202" t="s">
        <v>1250</v>
      </c>
      <c r="G762" s="203" t="s">
        <v>231</v>
      </c>
      <c r="H762" s="204">
        <v>5.4</v>
      </c>
      <c r="I762" s="205"/>
      <c r="J762" s="206">
        <f>ROUND(I762*H762,2)</f>
        <v>0</v>
      </c>
      <c r="K762" s="202" t="s">
        <v>1</v>
      </c>
      <c r="L762" s="40"/>
      <c r="M762" s="207" t="s">
        <v>1</v>
      </c>
      <c r="N762" s="208" t="s">
        <v>45</v>
      </c>
      <c r="O762" s="72"/>
      <c r="P762" s="209">
        <f>O762*H762</f>
        <v>0</v>
      </c>
      <c r="Q762" s="209">
        <v>1.4789999999999999E-2</v>
      </c>
      <c r="R762" s="209">
        <f>Q762*H762</f>
        <v>7.9866000000000006E-2</v>
      </c>
      <c r="S762" s="209">
        <v>0</v>
      </c>
      <c r="T762" s="210">
        <f>S762*H762</f>
        <v>0</v>
      </c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R762" s="211" t="s">
        <v>158</v>
      </c>
      <c r="AT762" s="211" t="s">
        <v>153</v>
      </c>
      <c r="AU762" s="211" t="s">
        <v>89</v>
      </c>
      <c r="AY762" s="18" t="s">
        <v>151</v>
      </c>
      <c r="BE762" s="212">
        <f>IF(N762="základní",J762,0)</f>
        <v>0</v>
      </c>
      <c r="BF762" s="212">
        <f>IF(N762="snížená",J762,0)</f>
        <v>0</v>
      </c>
      <c r="BG762" s="212">
        <f>IF(N762="zákl. přenesená",J762,0)</f>
        <v>0</v>
      </c>
      <c r="BH762" s="212">
        <f>IF(N762="sníž. přenesená",J762,0)</f>
        <v>0</v>
      </c>
      <c r="BI762" s="212">
        <f>IF(N762="nulová",J762,0)</f>
        <v>0</v>
      </c>
      <c r="BJ762" s="18" t="s">
        <v>85</v>
      </c>
      <c r="BK762" s="212">
        <f>ROUND(I762*H762,2)</f>
        <v>0</v>
      </c>
      <c r="BL762" s="18" t="s">
        <v>158</v>
      </c>
      <c r="BM762" s="211" t="s">
        <v>1251</v>
      </c>
    </row>
    <row r="763" spans="1:65" s="2" customFormat="1" ht="19.2">
      <c r="A763" s="35"/>
      <c r="B763" s="36"/>
      <c r="C763" s="37"/>
      <c r="D763" s="213" t="s">
        <v>160</v>
      </c>
      <c r="E763" s="37"/>
      <c r="F763" s="214" t="s">
        <v>1252</v>
      </c>
      <c r="G763" s="37"/>
      <c r="H763" s="37"/>
      <c r="I763" s="112"/>
      <c r="J763" s="37"/>
      <c r="K763" s="37"/>
      <c r="L763" s="40"/>
      <c r="M763" s="215"/>
      <c r="N763" s="216"/>
      <c r="O763" s="72"/>
      <c r="P763" s="72"/>
      <c r="Q763" s="72"/>
      <c r="R763" s="72"/>
      <c r="S763" s="72"/>
      <c r="T763" s="73"/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T763" s="18" t="s">
        <v>160</v>
      </c>
      <c r="AU763" s="18" t="s">
        <v>89</v>
      </c>
    </row>
    <row r="764" spans="1:65" s="15" customFormat="1" ht="10.199999999999999">
      <c r="B764" s="239"/>
      <c r="C764" s="240"/>
      <c r="D764" s="213" t="s">
        <v>162</v>
      </c>
      <c r="E764" s="241" t="s">
        <v>1</v>
      </c>
      <c r="F764" s="242" t="s">
        <v>1253</v>
      </c>
      <c r="G764" s="240"/>
      <c r="H764" s="241" t="s">
        <v>1</v>
      </c>
      <c r="I764" s="243"/>
      <c r="J764" s="240"/>
      <c r="K764" s="240"/>
      <c r="L764" s="244"/>
      <c r="M764" s="245"/>
      <c r="N764" s="246"/>
      <c r="O764" s="246"/>
      <c r="P764" s="246"/>
      <c r="Q764" s="246"/>
      <c r="R764" s="246"/>
      <c r="S764" s="246"/>
      <c r="T764" s="247"/>
      <c r="AT764" s="248" t="s">
        <v>162</v>
      </c>
      <c r="AU764" s="248" t="s">
        <v>89</v>
      </c>
      <c r="AV764" s="15" t="s">
        <v>85</v>
      </c>
      <c r="AW764" s="15" t="s">
        <v>34</v>
      </c>
      <c r="AX764" s="15" t="s">
        <v>80</v>
      </c>
      <c r="AY764" s="248" t="s">
        <v>151</v>
      </c>
    </row>
    <row r="765" spans="1:65" s="13" customFormat="1" ht="10.199999999999999">
      <c r="B765" s="217"/>
      <c r="C765" s="218"/>
      <c r="D765" s="213" t="s">
        <v>162</v>
      </c>
      <c r="E765" s="219" t="s">
        <v>1</v>
      </c>
      <c r="F765" s="220" t="s">
        <v>1254</v>
      </c>
      <c r="G765" s="218"/>
      <c r="H765" s="221">
        <v>3</v>
      </c>
      <c r="I765" s="222"/>
      <c r="J765" s="218"/>
      <c r="K765" s="218"/>
      <c r="L765" s="223"/>
      <c r="M765" s="224"/>
      <c r="N765" s="225"/>
      <c r="O765" s="225"/>
      <c r="P765" s="225"/>
      <c r="Q765" s="225"/>
      <c r="R765" s="225"/>
      <c r="S765" s="225"/>
      <c r="T765" s="226"/>
      <c r="AT765" s="227" t="s">
        <v>162</v>
      </c>
      <c r="AU765" s="227" t="s">
        <v>89</v>
      </c>
      <c r="AV765" s="13" t="s">
        <v>89</v>
      </c>
      <c r="AW765" s="13" t="s">
        <v>34</v>
      </c>
      <c r="AX765" s="13" t="s">
        <v>80</v>
      </c>
      <c r="AY765" s="227" t="s">
        <v>151</v>
      </c>
    </row>
    <row r="766" spans="1:65" s="15" customFormat="1" ht="10.199999999999999">
      <c r="B766" s="239"/>
      <c r="C766" s="240"/>
      <c r="D766" s="213" t="s">
        <v>162</v>
      </c>
      <c r="E766" s="241" t="s">
        <v>1</v>
      </c>
      <c r="F766" s="242" t="s">
        <v>1255</v>
      </c>
      <c r="G766" s="240"/>
      <c r="H766" s="241" t="s">
        <v>1</v>
      </c>
      <c r="I766" s="243"/>
      <c r="J766" s="240"/>
      <c r="K766" s="240"/>
      <c r="L766" s="244"/>
      <c r="M766" s="245"/>
      <c r="N766" s="246"/>
      <c r="O766" s="246"/>
      <c r="P766" s="246"/>
      <c r="Q766" s="246"/>
      <c r="R766" s="246"/>
      <c r="S766" s="246"/>
      <c r="T766" s="247"/>
      <c r="AT766" s="248" t="s">
        <v>162</v>
      </c>
      <c r="AU766" s="248" t="s">
        <v>89</v>
      </c>
      <c r="AV766" s="15" t="s">
        <v>85</v>
      </c>
      <c r="AW766" s="15" t="s">
        <v>34</v>
      </c>
      <c r="AX766" s="15" t="s">
        <v>80</v>
      </c>
      <c r="AY766" s="248" t="s">
        <v>151</v>
      </c>
    </row>
    <row r="767" spans="1:65" s="13" customFormat="1" ht="10.199999999999999">
      <c r="B767" s="217"/>
      <c r="C767" s="218"/>
      <c r="D767" s="213" t="s">
        <v>162</v>
      </c>
      <c r="E767" s="219" t="s">
        <v>1</v>
      </c>
      <c r="F767" s="220" t="s">
        <v>1256</v>
      </c>
      <c r="G767" s="218"/>
      <c r="H767" s="221">
        <v>2.4</v>
      </c>
      <c r="I767" s="222"/>
      <c r="J767" s="218"/>
      <c r="K767" s="218"/>
      <c r="L767" s="223"/>
      <c r="M767" s="224"/>
      <c r="N767" s="225"/>
      <c r="O767" s="225"/>
      <c r="P767" s="225"/>
      <c r="Q767" s="225"/>
      <c r="R767" s="225"/>
      <c r="S767" s="225"/>
      <c r="T767" s="226"/>
      <c r="AT767" s="227" t="s">
        <v>162</v>
      </c>
      <c r="AU767" s="227" t="s">
        <v>89</v>
      </c>
      <c r="AV767" s="13" t="s">
        <v>89</v>
      </c>
      <c r="AW767" s="13" t="s">
        <v>34</v>
      </c>
      <c r="AX767" s="13" t="s">
        <v>80</v>
      </c>
      <c r="AY767" s="227" t="s">
        <v>151</v>
      </c>
    </row>
    <row r="768" spans="1:65" s="14" customFormat="1" ht="10.199999999999999">
      <c r="B768" s="228"/>
      <c r="C768" s="229"/>
      <c r="D768" s="213" t="s">
        <v>162</v>
      </c>
      <c r="E768" s="230" t="s">
        <v>1</v>
      </c>
      <c r="F768" s="231" t="s">
        <v>164</v>
      </c>
      <c r="G768" s="229"/>
      <c r="H768" s="232">
        <v>5.4</v>
      </c>
      <c r="I768" s="233"/>
      <c r="J768" s="229"/>
      <c r="K768" s="229"/>
      <c r="L768" s="234"/>
      <c r="M768" s="235"/>
      <c r="N768" s="236"/>
      <c r="O768" s="236"/>
      <c r="P768" s="236"/>
      <c r="Q768" s="236"/>
      <c r="R768" s="236"/>
      <c r="S768" s="236"/>
      <c r="T768" s="237"/>
      <c r="AT768" s="238" t="s">
        <v>162</v>
      </c>
      <c r="AU768" s="238" t="s">
        <v>89</v>
      </c>
      <c r="AV768" s="14" t="s">
        <v>158</v>
      </c>
      <c r="AW768" s="14" t="s">
        <v>34</v>
      </c>
      <c r="AX768" s="14" t="s">
        <v>85</v>
      </c>
      <c r="AY768" s="238" t="s">
        <v>151</v>
      </c>
    </row>
    <row r="769" spans="1:65" s="12" customFormat="1" ht="22.8" customHeight="1">
      <c r="B769" s="184"/>
      <c r="C769" s="185"/>
      <c r="D769" s="186" t="s">
        <v>79</v>
      </c>
      <c r="E769" s="198" t="s">
        <v>1257</v>
      </c>
      <c r="F769" s="198" t="s">
        <v>1258</v>
      </c>
      <c r="G769" s="185"/>
      <c r="H769" s="185"/>
      <c r="I769" s="188"/>
      <c r="J769" s="199">
        <f>BK769</f>
        <v>0</v>
      </c>
      <c r="K769" s="185"/>
      <c r="L769" s="190"/>
      <c r="M769" s="191"/>
      <c r="N769" s="192"/>
      <c r="O769" s="192"/>
      <c r="P769" s="193">
        <f>SUM(P770:P774)</f>
        <v>0</v>
      </c>
      <c r="Q769" s="192"/>
      <c r="R769" s="193">
        <f>SUM(R770:R774)</f>
        <v>1.8499999999999999E-2</v>
      </c>
      <c r="S769" s="192"/>
      <c r="T769" s="194">
        <f>SUM(T770:T774)</f>
        <v>0</v>
      </c>
      <c r="AR769" s="195" t="s">
        <v>89</v>
      </c>
      <c r="AT769" s="196" t="s">
        <v>79</v>
      </c>
      <c r="AU769" s="196" t="s">
        <v>85</v>
      </c>
      <c r="AY769" s="195" t="s">
        <v>151</v>
      </c>
      <c r="BK769" s="197">
        <f>SUM(BK770:BK774)</f>
        <v>0</v>
      </c>
    </row>
    <row r="770" spans="1:65" s="2" customFormat="1" ht="24" customHeight="1">
      <c r="A770" s="35"/>
      <c r="B770" s="36"/>
      <c r="C770" s="200" t="s">
        <v>1259</v>
      </c>
      <c r="D770" s="200" t="s">
        <v>153</v>
      </c>
      <c r="E770" s="201" t="s">
        <v>1260</v>
      </c>
      <c r="F770" s="202" t="s">
        <v>1261</v>
      </c>
      <c r="G770" s="203" t="s">
        <v>226</v>
      </c>
      <c r="H770" s="204">
        <v>1</v>
      </c>
      <c r="I770" s="205"/>
      <c r="J770" s="206">
        <f>ROUND(I770*H770,2)</f>
        <v>0</v>
      </c>
      <c r="K770" s="202" t="s">
        <v>157</v>
      </c>
      <c r="L770" s="40"/>
      <c r="M770" s="207" t="s">
        <v>1</v>
      </c>
      <c r="N770" s="208" t="s">
        <v>45</v>
      </c>
      <c r="O770" s="72"/>
      <c r="P770" s="209">
        <f>O770*H770</f>
        <v>0</v>
      </c>
      <c r="Q770" s="209">
        <v>0</v>
      </c>
      <c r="R770" s="209">
        <f>Q770*H770</f>
        <v>0</v>
      </c>
      <c r="S770" s="209">
        <v>0</v>
      </c>
      <c r="T770" s="210">
        <f>S770*H770</f>
        <v>0</v>
      </c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R770" s="211" t="s">
        <v>264</v>
      </c>
      <c r="AT770" s="211" t="s">
        <v>153</v>
      </c>
      <c r="AU770" s="211" t="s">
        <v>89</v>
      </c>
      <c r="AY770" s="18" t="s">
        <v>151</v>
      </c>
      <c r="BE770" s="212">
        <f>IF(N770="základní",J770,0)</f>
        <v>0</v>
      </c>
      <c r="BF770" s="212">
        <f>IF(N770="snížená",J770,0)</f>
        <v>0</v>
      </c>
      <c r="BG770" s="212">
        <f>IF(N770="zákl. přenesená",J770,0)</f>
        <v>0</v>
      </c>
      <c r="BH770" s="212">
        <f>IF(N770="sníž. přenesená",J770,0)</f>
        <v>0</v>
      </c>
      <c r="BI770" s="212">
        <f>IF(N770="nulová",J770,0)</f>
        <v>0</v>
      </c>
      <c r="BJ770" s="18" t="s">
        <v>85</v>
      </c>
      <c r="BK770" s="212">
        <f>ROUND(I770*H770,2)</f>
        <v>0</v>
      </c>
      <c r="BL770" s="18" t="s">
        <v>264</v>
      </c>
      <c r="BM770" s="211" t="s">
        <v>1262</v>
      </c>
    </row>
    <row r="771" spans="1:65" s="2" customFormat="1" ht="24" customHeight="1">
      <c r="A771" s="35"/>
      <c r="B771" s="36"/>
      <c r="C771" s="249" t="s">
        <v>1263</v>
      </c>
      <c r="D771" s="249" t="s">
        <v>216</v>
      </c>
      <c r="E771" s="250" t="s">
        <v>1264</v>
      </c>
      <c r="F771" s="251" t="s">
        <v>1265</v>
      </c>
      <c r="G771" s="252" t="s">
        <v>226</v>
      </c>
      <c r="H771" s="253">
        <v>1</v>
      </c>
      <c r="I771" s="254"/>
      <c r="J771" s="255">
        <f>ROUND(I771*H771,2)</f>
        <v>0</v>
      </c>
      <c r="K771" s="251" t="s">
        <v>157</v>
      </c>
      <c r="L771" s="256"/>
      <c r="M771" s="257" t="s">
        <v>1</v>
      </c>
      <c r="N771" s="258" t="s">
        <v>45</v>
      </c>
      <c r="O771" s="72"/>
      <c r="P771" s="209">
        <f>O771*H771</f>
        <v>0</v>
      </c>
      <c r="Q771" s="209">
        <v>1.6E-2</v>
      </c>
      <c r="R771" s="209">
        <f>Q771*H771</f>
        <v>1.6E-2</v>
      </c>
      <c r="S771" s="209">
        <v>0</v>
      </c>
      <c r="T771" s="210">
        <f>S771*H771</f>
        <v>0</v>
      </c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R771" s="211" t="s">
        <v>367</v>
      </c>
      <c r="AT771" s="211" t="s">
        <v>216</v>
      </c>
      <c r="AU771" s="211" t="s">
        <v>89</v>
      </c>
      <c r="AY771" s="18" t="s">
        <v>151</v>
      </c>
      <c r="BE771" s="212">
        <f>IF(N771="základní",J771,0)</f>
        <v>0</v>
      </c>
      <c r="BF771" s="212">
        <f>IF(N771="snížená",J771,0)</f>
        <v>0</v>
      </c>
      <c r="BG771" s="212">
        <f>IF(N771="zákl. přenesená",J771,0)</f>
        <v>0</v>
      </c>
      <c r="BH771" s="212">
        <f>IF(N771="sníž. přenesená",J771,0)</f>
        <v>0</v>
      </c>
      <c r="BI771" s="212">
        <f>IF(N771="nulová",J771,0)</f>
        <v>0</v>
      </c>
      <c r="BJ771" s="18" t="s">
        <v>85</v>
      </c>
      <c r="BK771" s="212">
        <f>ROUND(I771*H771,2)</f>
        <v>0</v>
      </c>
      <c r="BL771" s="18" t="s">
        <v>264</v>
      </c>
      <c r="BM771" s="211" t="s">
        <v>1266</v>
      </c>
    </row>
    <row r="772" spans="1:65" s="2" customFormat="1" ht="16.5" customHeight="1">
      <c r="A772" s="35"/>
      <c r="B772" s="36"/>
      <c r="C772" s="200" t="s">
        <v>1267</v>
      </c>
      <c r="D772" s="200" t="s">
        <v>153</v>
      </c>
      <c r="E772" s="201" t="s">
        <v>1268</v>
      </c>
      <c r="F772" s="202" t="s">
        <v>1269</v>
      </c>
      <c r="G772" s="203" t="s">
        <v>226</v>
      </c>
      <c r="H772" s="204">
        <v>1</v>
      </c>
      <c r="I772" s="205"/>
      <c r="J772" s="206">
        <f>ROUND(I772*H772,2)</f>
        <v>0</v>
      </c>
      <c r="K772" s="202" t="s">
        <v>1</v>
      </c>
      <c r="L772" s="40"/>
      <c r="M772" s="207" t="s">
        <v>1</v>
      </c>
      <c r="N772" s="208" t="s">
        <v>45</v>
      </c>
      <c r="O772" s="72"/>
      <c r="P772" s="209">
        <f>O772*H772</f>
        <v>0</v>
      </c>
      <c r="Q772" s="209">
        <v>0</v>
      </c>
      <c r="R772" s="209">
        <f>Q772*H772</f>
        <v>0</v>
      </c>
      <c r="S772" s="209">
        <v>0</v>
      </c>
      <c r="T772" s="210">
        <f>S772*H772</f>
        <v>0</v>
      </c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R772" s="211" t="s">
        <v>264</v>
      </c>
      <c r="AT772" s="211" t="s">
        <v>153</v>
      </c>
      <c r="AU772" s="211" t="s">
        <v>89</v>
      </c>
      <c r="AY772" s="18" t="s">
        <v>151</v>
      </c>
      <c r="BE772" s="212">
        <f>IF(N772="základní",J772,0)</f>
        <v>0</v>
      </c>
      <c r="BF772" s="212">
        <f>IF(N772="snížená",J772,0)</f>
        <v>0</v>
      </c>
      <c r="BG772" s="212">
        <f>IF(N772="zákl. přenesená",J772,0)</f>
        <v>0</v>
      </c>
      <c r="BH772" s="212">
        <f>IF(N772="sníž. přenesená",J772,0)</f>
        <v>0</v>
      </c>
      <c r="BI772" s="212">
        <f>IF(N772="nulová",J772,0)</f>
        <v>0</v>
      </c>
      <c r="BJ772" s="18" t="s">
        <v>85</v>
      </c>
      <c r="BK772" s="212">
        <f>ROUND(I772*H772,2)</f>
        <v>0</v>
      </c>
      <c r="BL772" s="18" t="s">
        <v>264</v>
      </c>
      <c r="BM772" s="211" t="s">
        <v>1270</v>
      </c>
    </row>
    <row r="773" spans="1:65" s="2" customFormat="1" ht="16.5" customHeight="1">
      <c r="A773" s="35"/>
      <c r="B773" s="36"/>
      <c r="C773" s="249" t="s">
        <v>1271</v>
      </c>
      <c r="D773" s="249" t="s">
        <v>216</v>
      </c>
      <c r="E773" s="250" t="s">
        <v>1272</v>
      </c>
      <c r="F773" s="251" t="s">
        <v>1273</v>
      </c>
      <c r="G773" s="252" t="s">
        <v>226</v>
      </c>
      <c r="H773" s="253">
        <v>1</v>
      </c>
      <c r="I773" s="254"/>
      <c r="J773" s="255">
        <f>ROUND(I773*H773,2)</f>
        <v>0</v>
      </c>
      <c r="K773" s="251" t="s">
        <v>1</v>
      </c>
      <c r="L773" s="256"/>
      <c r="M773" s="257" t="s">
        <v>1</v>
      </c>
      <c r="N773" s="258" t="s">
        <v>45</v>
      </c>
      <c r="O773" s="72"/>
      <c r="P773" s="209">
        <f>O773*H773</f>
        <v>0</v>
      </c>
      <c r="Q773" s="209">
        <v>2.5000000000000001E-3</v>
      </c>
      <c r="R773" s="209">
        <f>Q773*H773</f>
        <v>2.5000000000000001E-3</v>
      </c>
      <c r="S773" s="209">
        <v>0</v>
      </c>
      <c r="T773" s="210">
        <f>S773*H773</f>
        <v>0</v>
      </c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R773" s="211" t="s">
        <v>367</v>
      </c>
      <c r="AT773" s="211" t="s">
        <v>216</v>
      </c>
      <c r="AU773" s="211" t="s">
        <v>89</v>
      </c>
      <c r="AY773" s="18" t="s">
        <v>151</v>
      </c>
      <c r="BE773" s="212">
        <f>IF(N773="základní",J773,0)</f>
        <v>0</v>
      </c>
      <c r="BF773" s="212">
        <f>IF(N773="snížená",J773,0)</f>
        <v>0</v>
      </c>
      <c r="BG773" s="212">
        <f>IF(N773="zákl. přenesená",J773,0)</f>
        <v>0</v>
      </c>
      <c r="BH773" s="212">
        <f>IF(N773="sníž. přenesená",J773,0)</f>
        <v>0</v>
      </c>
      <c r="BI773" s="212">
        <f>IF(N773="nulová",J773,0)</f>
        <v>0</v>
      </c>
      <c r="BJ773" s="18" t="s">
        <v>85</v>
      </c>
      <c r="BK773" s="212">
        <f>ROUND(I773*H773,2)</f>
        <v>0</v>
      </c>
      <c r="BL773" s="18" t="s">
        <v>264</v>
      </c>
      <c r="BM773" s="211" t="s">
        <v>1274</v>
      </c>
    </row>
    <row r="774" spans="1:65" s="2" customFormat="1" ht="24" customHeight="1">
      <c r="A774" s="35"/>
      <c r="B774" s="36"/>
      <c r="C774" s="200" t="s">
        <v>1275</v>
      </c>
      <c r="D774" s="200" t="s">
        <v>153</v>
      </c>
      <c r="E774" s="201" t="s">
        <v>1276</v>
      </c>
      <c r="F774" s="202" t="s">
        <v>1277</v>
      </c>
      <c r="G774" s="203" t="s">
        <v>611</v>
      </c>
      <c r="H774" s="270"/>
      <c r="I774" s="205"/>
      <c r="J774" s="206">
        <f>ROUND(I774*H774,2)</f>
        <v>0</v>
      </c>
      <c r="K774" s="202" t="s">
        <v>157</v>
      </c>
      <c r="L774" s="40"/>
      <c r="M774" s="207" t="s">
        <v>1</v>
      </c>
      <c r="N774" s="208" t="s">
        <v>45</v>
      </c>
      <c r="O774" s="72"/>
      <c r="P774" s="209">
        <f>O774*H774</f>
        <v>0</v>
      </c>
      <c r="Q774" s="209">
        <v>0</v>
      </c>
      <c r="R774" s="209">
        <f>Q774*H774</f>
        <v>0</v>
      </c>
      <c r="S774" s="209">
        <v>0</v>
      </c>
      <c r="T774" s="210">
        <f>S774*H774</f>
        <v>0</v>
      </c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R774" s="211" t="s">
        <v>264</v>
      </c>
      <c r="AT774" s="211" t="s">
        <v>153</v>
      </c>
      <c r="AU774" s="211" t="s">
        <v>89</v>
      </c>
      <c r="AY774" s="18" t="s">
        <v>151</v>
      </c>
      <c r="BE774" s="212">
        <f>IF(N774="základní",J774,0)</f>
        <v>0</v>
      </c>
      <c r="BF774" s="212">
        <f>IF(N774="snížená",J774,0)</f>
        <v>0</v>
      </c>
      <c r="BG774" s="212">
        <f>IF(N774="zákl. přenesená",J774,0)</f>
        <v>0</v>
      </c>
      <c r="BH774" s="212">
        <f>IF(N774="sníž. přenesená",J774,0)</f>
        <v>0</v>
      </c>
      <c r="BI774" s="212">
        <f>IF(N774="nulová",J774,0)</f>
        <v>0</v>
      </c>
      <c r="BJ774" s="18" t="s">
        <v>85</v>
      </c>
      <c r="BK774" s="212">
        <f>ROUND(I774*H774,2)</f>
        <v>0</v>
      </c>
      <c r="BL774" s="18" t="s">
        <v>264</v>
      </c>
      <c r="BM774" s="211" t="s">
        <v>1278</v>
      </c>
    </row>
    <row r="775" spans="1:65" s="12" customFormat="1" ht="22.8" customHeight="1">
      <c r="B775" s="184"/>
      <c r="C775" s="185"/>
      <c r="D775" s="186" t="s">
        <v>79</v>
      </c>
      <c r="E775" s="198" t="s">
        <v>1279</v>
      </c>
      <c r="F775" s="198" t="s">
        <v>1280</v>
      </c>
      <c r="G775" s="185"/>
      <c r="H775" s="185"/>
      <c r="I775" s="188"/>
      <c r="J775" s="199">
        <f>BK775</f>
        <v>0</v>
      </c>
      <c r="K775" s="185"/>
      <c r="L775" s="190"/>
      <c r="M775" s="191"/>
      <c r="N775" s="192"/>
      <c r="O775" s="192"/>
      <c r="P775" s="193">
        <f>SUM(P776:P846)</f>
        <v>0</v>
      </c>
      <c r="Q775" s="192"/>
      <c r="R775" s="193">
        <f>SUM(R776:R846)</f>
        <v>1.27699524</v>
      </c>
      <c r="S775" s="192"/>
      <c r="T775" s="194">
        <f>SUM(T776:T846)</f>
        <v>3.1311841600000001</v>
      </c>
      <c r="AR775" s="195" t="s">
        <v>89</v>
      </c>
      <c r="AT775" s="196" t="s">
        <v>79</v>
      </c>
      <c r="AU775" s="196" t="s">
        <v>85</v>
      </c>
      <c r="AY775" s="195" t="s">
        <v>151</v>
      </c>
      <c r="BK775" s="197">
        <f>SUM(BK776:BK846)</f>
        <v>0</v>
      </c>
    </row>
    <row r="776" spans="1:65" s="2" customFormat="1" ht="16.5" customHeight="1">
      <c r="A776" s="35"/>
      <c r="B776" s="36"/>
      <c r="C776" s="200" t="s">
        <v>1281</v>
      </c>
      <c r="D776" s="200" t="s">
        <v>153</v>
      </c>
      <c r="E776" s="201" t="s">
        <v>1282</v>
      </c>
      <c r="F776" s="202" t="s">
        <v>1283</v>
      </c>
      <c r="G776" s="203" t="s">
        <v>231</v>
      </c>
      <c r="H776" s="204">
        <v>37.116</v>
      </c>
      <c r="I776" s="205"/>
      <c r="J776" s="206">
        <f>ROUND(I776*H776,2)</f>
        <v>0</v>
      </c>
      <c r="K776" s="202" t="s">
        <v>157</v>
      </c>
      <c r="L776" s="40"/>
      <c r="M776" s="207" t="s">
        <v>1</v>
      </c>
      <c r="N776" s="208" t="s">
        <v>45</v>
      </c>
      <c r="O776" s="72"/>
      <c r="P776" s="209">
        <f>O776*H776</f>
        <v>0</v>
      </c>
      <c r="Q776" s="209">
        <v>0</v>
      </c>
      <c r="R776" s="209">
        <f>Q776*H776</f>
        <v>0</v>
      </c>
      <c r="S776" s="209">
        <v>0</v>
      </c>
      <c r="T776" s="210">
        <f>S776*H776</f>
        <v>0</v>
      </c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R776" s="211" t="s">
        <v>264</v>
      </c>
      <c r="AT776" s="211" t="s">
        <v>153</v>
      </c>
      <c r="AU776" s="211" t="s">
        <v>89</v>
      </c>
      <c r="AY776" s="18" t="s">
        <v>151</v>
      </c>
      <c r="BE776" s="212">
        <f>IF(N776="základní",J776,0)</f>
        <v>0</v>
      </c>
      <c r="BF776" s="212">
        <f>IF(N776="snížená",J776,0)</f>
        <v>0</v>
      </c>
      <c r="BG776" s="212">
        <f>IF(N776="zákl. přenesená",J776,0)</f>
        <v>0</v>
      </c>
      <c r="BH776" s="212">
        <f>IF(N776="sníž. přenesená",J776,0)</f>
        <v>0</v>
      </c>
      <c r="BI776" s="212">
        <f>IF(N776="nulová",J776,0)</f>
        <v>0</v>
      </c>
      <c r="BJ776" s="18" t="s">
        <v>85</v>
      </c>
      <c r="BK776" s="212">
        <f>ROUND(I776*H776,2)</f>
        <v>0</v>
      </c>
      <c r="BL776" s="18" t="s">
        <v>264</v>
      </c>
      <c r="BM776" s="211" t="s">
        <v>1284</v>
      </c>
    </row>
    <row r="777" spans="1:65" s="15" customFormat="1" ht="10.199999999999999">
      <c r="B777" s="239"/>
      <c r="C777" s="240"/>
      <c r="D777" s="213" t="s">
        <v>162</v>
      </c>
      <c r="E777" s="241" t="s">
        <v>1</v>
      </c>
      <c r="F777" s="242" t="s">
        <v>233</v>
      </c>
      <c r="G777" s="240"/>
      <c r="H777" s="241" t="s">
        <v>1</v>
      </c>
      <c r="I777" s="243"/>
      <c r="J777" s="240"/>
      <c r="K777" s="240"/>
      <c r="L777" s="244"/>
      <c r="M777" s="245"/>
      <c r="N777" s="246"/>
      <c r="O777" s="246"/>
      <c r="P777" s="246"/>
      <c r="Q777" s="246"/>
      <c r="R777" s="246"/>
      <c r="S777" s="246"/>
      <c r="T777" s="247"/>
      <c r="AT777" s="248" t="s">
        <v>162</v>
      </c>
      <c r="AU777" s="248" t="s">
        <v>89</v>
      </c>
      <c r="AV777" s="15" t="s">
        <v>85</v>
      </c>
      <c r="AW777" s="15" t="s">
        <v>34</v>
      </c>
      <c r="AX777" s="15" t="s">
        <v>80</v>
      </c>
      <c r="AY777" s="248" t="s">
        <v>151</v>
      </c>
    </row>
    <row r="778" spans="1:65" s="13" customFormat="1" ht="10.199999999999999">
      <c r="B778" s="217"/>
      <c r="C778" s="218"/>
      <c r="D778" s="213" t="s">
        <v>162</v>
      </c>
      <c r="E778" s="219" t="s">
        <v>1</v>
      </c>
      <c r="F778" s="220" t="s">
        <v>1285</v>
      </c>
      <c r="G778" s="218"/>
      <c r="H778" s="221">
        <v>11.025</v>
      </c>
      <c r="I778" s="222"/>
      <c r="J778" s="218"/>
      <c r="K778" s="218"/>
      <c r="L778" s="223"/>
      <c r="M778" s="224"/>
      <c r="N778" s="225"/>
      <c r="O778" s="225"/>
      <c r="P778" s="225"/>
      <c r="Q778" s="225"/>
      <c r="R778" s="225"/>
      <c r="S778" s="225"/>
      <c r="T778" s="226"/>
      <c r="AT778" s="227" t="s">
        <v>162</v>
      </c>
      <c r="AU778" s="227" t="s">
        <v>89</v>
      </c>
      <c r="AV778" s="13" t="s">
        <v>89</v>
      </c>
      <c r="AW778" s="13" t="s">
        <v>34</v>
      </c>
      <c r="AX778" s="13" t="s">
        <v>80</v>
      </c>
      <c r="AY778" s="227" t="s">
        <v>151</v>
      </c>
    </row>
    <row r="779" spans="1:65" s="13" customFormat="1" ht="10.199999999999999">
      <c r="B779" s="217"/>
      <c r="C779" s="218"/>
      <c r="D779" s="213" t="s">
        <v>162</v>
      </c>
      <c r="E779" s="219" t="s">
        <v>1</v>
      </c>
      <c r="F779" s="220" t="s">
        <v>1286</v>
      </c>
      <c r="G779" s="218"/>
      <c r="H779" s="221">
        <v>-0.24</v>
      </c>
      <c r="I779" s="222"/>
      <c r="J779" s="218"/>
      <c r="K779" s="218"/>
      <c r="L779" s="223"/>
      <c r="M779" s="224"/>
      <c r="N779" s="225"/>
      <c r="O779" s="225"/>
      <c r="P779" s="225"/>
      <c r="Q779" s="225"/>
      <c r="R779" s="225"/>
      <c r="S779" s="225"/>
      <c r="T779" s="226"/>
      <c r="AT779" s="227" t="s">
        <v>162</v>
      </c>
      <c r="AU779" s="227" t="s">
        <v>89</v>
      </c>
      <c r="AV779" s="13" t="s">
        <v>89</v>
      </c>
      <c r="AW779" s="13" t="s">
        <v>34</v>
      </c>
      <c r="AX779" s="13" t="s">
        <v>80</v>
      </c>
      <c r="AY779" s="227" t="s">
        <v>151</v>
      </c>
    </row>
    <row r="780" spans="1:65" s="16" customFormat="1" ht="10.199999999999999">
      <c r="B780" s="259"/>
      <c r="C780" s="260"/>
      <c r="D780" s="213" t="s">
        <v>162</v>
      </c>
      <c r="E780" s="261" t="s">
        <v>1</v>
      </c>
      <c r="F780" s="262" t="s">
        <v>274</v>
      </c>
      <c r="G780" s="260"/>
      <c r="H780" s="263">
        <v>10.785</v>
      </c>
      <c r="I780" s="264"/>
      <c r="J780" s="260"/>
      <c r="K780" s="260"/>
      <c r="L780" s="265"/>
      <c r="M780" s="266"/>
      <c r="N780" s="267"/>
      <c r="O780" s="267"/>
      <c r="P780" s="267"/>
      <c r="Q780" s="267"/>
      <c r="R780" s="267"/>
      <c r="S780" s="267"/>
      <c r="T780" s="268"/>
      <c r="AT780" s="269" t="s">
        <v>162</v>
      </c>
      <c r="AU780" s="269" t="s">
        <v>89</v>
      </c>
      <c r="AV780" s="16" t="s">
        <v>170</v>
      </c>
      <c r="AW780" s="16" t="s">
        <v>34</v>
      </c>
      <c r="AX780" s="16" t="s">
        <v>80</v>
      </c>
      <c r="AY780" s="269" t="s">
        <v>151</v>
      </c>
    </row>
    <row r="781" spans="1:65" s="15" customFormat="1" ht="10.199999999999999">
      <c r="B781" s="239"/>
      <c r="C781" s="240"/>
      <c r="D781" s="213" t="s">
        <v>162</v>
      </c>
      <c r="E781" s="241" t="s">
        <v>1</v>
      </c>
      <c r="F781" s="242" t="s">
        <v>275</v>
      </c>
      <c r="G781" s="240"/>
      <c r="H781" s="241" t="s">
        <v>1</v>
      </c>
      <c r="I781" s="243"/>
      <c r="J781" s="240"/>
      <c r="K781" s="240"/>
      <c r="L781" s="244"/>
      <c r="M781" s="245"/>
      <c r="N781" s="246"/>
      <c r="O781" s="246"/>
      <c r="P781" s="246"/>
      <c r="Q781" s="246"/>
      <c r="R781" s="246"/>
      <c r="S781" s="246"/>
      <c r="T781" s="247"/>
      <c r="AT781" s="248" t="s">
        <v>162</v>
      </c>
      <c r="AU781" s="248" t="s">
        <v>89</v>
      </c>
      <c r="AV781" s="15" t="s">
        <v>85</v>
      </c>
      <c r="AW781" s="15" t="s">
        <v>34</v>
      </c>
      <c r="AX781" s="15" t="s">
        <v>80</v>
      </c>
      <c r="AY781" s="248" t="s">
        <v>151</v>
      </c>
    </row>
    <row r="782" spans="1:65" s="13" customFormat="1" ht="10.199999999999999">
      <c r="B782" s="217"/>
      <c r="C782" s="218"/>
      <c r="D782" s="213" t="s">
        <v>162</v>
      </c>
      <c r="E782" s="219" t="s">
        <v>1</v>
      </c>
      <c r="F782" s="220" t="s">
        <v>398</v>
      </c>
      <c r="G782" s="218"/>
      <c r="H782" s="221">
        <v>15.744</v>
      </c>
      <c r="I782" s="222"/>
      <c r="J782" s="218"/>
      <c r="K782" s="218"/>
      <c r="L782" s="223"/>
      <c r="M782" s="224"/>
      <c r="N782" s="225"/>
      <c r="O782" s="225"/>
      <c r="P782" s="225"/>
      <c r="Q782" s="225"/>
      <c r="R782" s="225"/>
      <c r="S782" s="225"/>
      <c r="T782" s="226"/>
      <c r="AT782" s="227" t="s">
        <v>162</v>
      </c>
      <c r="AU782" s="227" t="s">
        <v>89</v>
      </c>
      <c r="AV782" s="13" t="s">
        <v>89</v>
      </c>
      <c r="AW782" s="13" t="s">
        <v>34</v>
      </c>
      <c r="AX782" s="13" t="s">
        <v>80</v>
      </c>
      <c r="AY782" s="227" t="s">
        <v>151</v>
      </c>
    </row>
    <row r="783" spans="1:65" s="13" customFormat="1" ht="10.199999999999999">
      <c r="B783" s="217"/>
      <c r="C783" s="218"/>
      <c r="D783" s="213" t="s">
        <v>162</v>
      </c>
      <c r="E783" s="219" t="s">
        <v>1</v>
      </c>
      <c r="F783" s="220" t="s">
        <v>1287</v>
      </c>
      <c r="G783" s="218"/>
      <c r="H783" s="221">
        <v>0.42</v>
      </c>
      <c r="I783" s="222"/>
      <c r="J783" s="218"/>
      <c r="K783" s="218"/>
      <c r="L783" s="223"/>
      <c r="M783" s="224"/>
      <c r="N783" s="225"/>
      <c r="O783" s="225"/>
      <c r="P783" s="225"/>
      <c r="Q783" s="225"/>
      <c r="R783" s="225"/>
      <c r="S783" s="225"/>
      <c r="T783" s="226"/>
      <c r="AT783" s="227" t="s">
        <v>162</v>
      </c>
      <c r="AU783" s="227" t="s">
        <v>89</v>
      </c>
      <c r="AV783" s="13" t="s">
        <v>89</v>
      </c>
      <c r="AW783" s="13" t="s">
        <v>34</v>
      </c>
      <c r="AX783" s="13" t="s">
        <v>80</v>
      </c>
      <c r="AY783" s="227" t="s">
        <v>151</v>
      </c>
    </row>
    <row r="784" spans="1:65" s="16" customFormat="1" ht="10.199999999999999">
      <c r="B784" s="259"/>
      <c r="C784" s="260"/>
      <c r="D784" s="213" t="s">
        <v>162</v>
      </c>
      <c r="E784" s="261" t="s">
        <v>1</v>
      </c>
      <c r="F784" s="262" t="s">
        <v>274</v>
      </c>
      <c r="G784" s="260"/>
      <c r="H784" s="263">
        <v>16.164000000000001</v>
      </c>
      <c r="I784" s="264"/>
      <c r="J784" s="260"/>
      <c r="K784" s="260"/>
      <c r="L784" s="265"/>
      <c r="M784" s="266"/>
      <c r="N784" s="267"/>
      <c r="O784" s="267"/>
      <c r="P784" s="267"/>
      <c r="Q784" s="267"/>
      <c r="R784" s="267"/>
      <c r="S784" s="267"/>
      <c r="T784" s="268"/>
      <c r="AT784" s="269" t="s">
        <v>162</v>
      </c>
      <c r="AU784" s="269" t="s">
        <v>89</v>
      </c>
      <c r="AV784" s="16" t="s">
        <v>170</v>
      </c>
      <c r="AW784" s="16" t="s">
        <v>34</v>
      </c>
      <c r="AX784" s="16" t="s">
        <v>80</v>
      </c>
      <c r="AY784" s="269" t="s">
        <v>151</v>
      </c>
    </row>
    <row r="785" spans="1:65" s="15" customFormat="1" ht="10.199999999999999">
      <c r="B785" s="239"/>
      <c r="C785" s="240"/>
      <c r="D785" s="213" t="s">
        <v>162</v>
      </c>
      <c r="E785" s="241" t="s">
        <v>1</v>
      </c>
      <c r="F785" s="242" t="s">
        <v>235</v>
      </c>
      <c r="G785" s="240"/>
      <c r="H785" s="241" t="s">
        <v>1</v>
      </c>
      <c r="I785" s="243"/>
      <c r="J785" s="240"/>
      <c r="K785" s="240"/>
      <c r="L785" s="244"/>
      <c r="M785" s="245"/>
      <c r="N785" s="246"/>
      <c r="O785" s="246"/>
      <c r="P785" s="246"/>
      <c r="Q785" s="246"/>
      <c r="R785" s="246"/>
      <c r="S785" s="246"/>
      <c r="T785" s="247"/>
      <c r="AT785" s="248" t="s">
        <v>162</v>
      </c>
      <c r="AU785" s="248" t="s">
        <v>89</v>
      </c>
      <c r="AV785" s="15" t="s">
        <v>85</v>
      </c>
      <c r="AW785" s="15" t="s">
        <v>34</v>
      </c>
      <c r="AX785" s="15" t="s">
        <v>80</v>
      </c>
      <c r="AY785" s="248" t="s">
        <v>151</v>
      </c>
    </row>
    <row r="786" spans="1:65" s="13" customFormat="1" ht="10.199999999999999">
      <c r="B786" s="217"/>
      <c r="C786" s="218"/>
      <c r="D786" s="213" t="s">
        <v>162</v>
      </c>
      <c r="E786" s="219" t="s">
        <v>1</v>
      </c>
      <c r="F786" s="220" t="s">
        <v>1288</v>
      </c>
      <c r="G786" s="218"/>
      <c r="H786" s="221">
        <v>10.644</v>
      </c>
      <c r="I786" s="222"/>
      <c r="J786" s="218"/>
      <c r="K786" s="218"/>
      <c r="L786" s="223"/>
      <c r="M786" s="224"/>
      <c r="N786" s="225"/>
      <c r="O786" s="225"/>
      <c r="P786" s="225"/>
      <c r="Q786" s="225"/>
      <c r="R786" s="225"/>
      <c r="S786" s="225"/>
      <c r="T786" s="226"/>
      <c r="AT786" s="227" t="s">
        <v>162</v>
      </c>
      <c r="AU786" s="227" t="s">
        <v>89</v>
      </c>
      <c r="AV786" s="13" t="s">
        <v>89</v>
      </c>
      <c r="AW786" s="13" t="s">
        <v>34</v>
      </c>
      <c r="AX786" s="13" t="s">
        <v>80</v>
      </c>
      <c r="AY786" s="227" t="s">
        <v>151</v>
      </c>
    </row>
    <row r="787" spans="1:65" s="13" customFormat="1" ht="10.199999999999999">
      <c r="B787" s="217"/>
      <c r="C787" s="218"/>
      <c r="D787" s="213" t="s">
        <v>162</v>
      </c>
      <c r="E787" s="219" t="s">
        <v>1</v>
      </c>
      <c r="F787" s="220" t="s">
        <v>1289</v>
      </c>
      <c r="G787" s="218"/>
      <c r="H787" s="221">
        <v>-0.26700000000000002</v>
      </c>
      <c r="I787" s="222"/>
      <c r="J787" s="218"/>
      <c r="K787" s="218"/>
      <c r="L787" s="223"/>
      <c r="M787" s="224"/>
      <c r="N787" s="225"/>
      <c r="O787" s="225"/>
      <c r="P787" s="225"/>
      <c r="Q787" s="225"/>
      <c r="R787" s="225"/>
      <c r="S787" s="225"/>
      <c r="T787" s="226"/>
      <c r="AT787" s="227" t="s">
        <v>162</v>
      </c>
      <c r="AU787" s="227" t="s">
        <v>89</v>
      </c>
      <c r="AV787" s="13" t="s">
        <v>89</v>
      </c>
      <c r="AW787" s="13" t="s">
        <v>34</v>
      </c>
      <c r="AX787" s="13" t="s">
        <v>80</v>
      </c>
      <c r="AY787" s="227" t="s">
        <v>151</v>
      </c>
    </row>
    <row r="788" spans="1:65" s="13" customFormat="1" ht="10.199999999999999">
      <c r="B788" s="217"/>
      <c r="C788" s="218"/>
      <c r="D788" s="213" t="s">
        <v>162</v>
      </c>
      <c r="E788" s="219" t="s">
        <v>1</v>
      </c>
      <c r="F788" s="220" t="s">
        <v>1290</v>
      </c>
      <c r="G788" s="218"/>
      <c r="H788" s="221">
        <v>-0.21</v>
      </c>
      <c r="I788" s="222"/>
      <c r="J788" s="218"/>
      <c r="K788" s="218"/>
      <c r="L788" s="223"/>
      <c r="M788" s="224"/>
      <c r="N788" s="225"/>
      <c r="O788" s="225"/>
      <c r="P788" s="225"/>
      <c r="Q788" s="225"/>
      <c r="R788" s="225"/>
      <c r="S788" s="225"/>
      <c r="T788" s="226"/>
      <c r="AT788" s="227" t="s">
        <v>162</v>
      </c>
      <c r="AU788" s="227" t="s">
        <v>89</v>
      </c>
      <c r="AV788" s="13" t="s">
        <v>89</v>
      </c>
      <c r="AW788" s="13" t="s">
        <v>34</v>
      </c>
      <c r="AX788" s="13" t="s">
        <v>80</v>
      </c>
      <c r="AY788" s="227" t="s">
        <v>151</v>
      </c>
    </row>
    <row r="789" spans="1:65" s="16" customFormat="1" ht="10.199999999999999">
      <c r="B789" s="259"/>
      <c r="C789" s="260"/>
      <c r="D789" s="213" t="s">
        <v>162</v>
      </c>
      <c r="E789" s="261" t="s">
        <v>1</v>
      </c>
      <c r="F789" s="262" t="s">
        <v>274</v>
      </c>
      <c r="G789" s="260"/>
      <c r="H789" s="263">
        <v>10.167</v>
      </c>
      <c r="I789" s="264"/>
      <c r="J789" s="260"/>
      <c r="K789" s="260"/>
      <c r="L789" s="265"/>
      <c r="M789" s="266"/>
      <c r="N789" s="267"/>
      <c r="O789" s="267"/>
      <c r="P789" s="267"/>
      <c r="Q789" s="267"/>
      <c r="R789" s="267"/>
      <c r="S789" s="267"/>
      <c r="T789" s="268"/>
      <c r="AT789" s="269" t="s">
        <v>162</v>
      </c>
      <c r="AU789" s="269" t="s">
        <v>89</v>
      </c>
      <c r="AV789" s="16" t="s">
        <v>170</v>
      </c>
      <c r="AW789" s="16" t="s">
        <v>34</v>
      </c>
      <c r="AX789" s="16" t="s">
        <v>80</v>
      </c>
      <c r="AY789" s="269" t="s">
        <v>151</v>
      </c>
    </row>
    <row r="790" spans="1:65" s="14" customFormat="1" ht="10.199999999999999">
      <c r="B790" s="228"/>
      <c r="C790" s="229"/>
      <c r="D790" s="213" t="s">
        <v>162</v>
      </c>
      <c r="E790" s="230" t="s">
        <v>1</v>
      </c>
      <c r="F790" s="231" t="s">
        <v>164</v>
      </c>
      <c r="G790" s="229"/>
      <c r="H790" s="232">
        <v>37.116</v>
      </c>
      <c r="I790" s="233"/>
      <c r="J790" s="229"/>
      <c r="K790" s="229"/>
      <c r="L790" s="234"/>
      <c r="M790" s="235"/>
      <c r="N790" s="236"/>
      <c r="O790" s="236"/>
      <c r="P790" s="236"/>
      <c r="Q790" s="236"/>
      <c r="R790" s="236"/>
      <c r="S790" s="236"/>
      <c r="T790" s="237"/>
      <c r="AT790" s="238" t="s">
        <v>162</v>
      </c>
      <c r="AU790" s="238" t="s">
        <v>89</v>
      </c>
      <c r="AV790" s="14" t="s">
        <v>158</v>
      </c>
      <c r="AW790" s="14" t="s">
        <v>34</v>
      </c>
      <c r="AX790" s="14" t="s">
        <v>85</v>
      </c>
      <c r="AY790" s="238" t="s">
        <v>151</v>
      </c>
    </row>
    <row r="791" spans="1:65" s="2" customFormat="1" ht="16.5" customHeight="1">
      <c r="A791" s="35"/>
      <c r="B791" s="36"/>
      <c r="C791" s="200" t="s">
        <v>1291</v>
      </c>
      <c r="D791" s="200" t="s">
        <v>153</v>
      </c>
      <c r="E791" s="201" t="s">
        <v>1292</v>
      </c>
      <c r="F791" s="202" t="s">
        <v>1293</v>
      </c>
      <c r="G791" s="203" t="s">
        <v>231</v>
      </c>
      <c r="H791" s="204">
        <v>37.116</v>
      </c>
      <c r="I791" s="205"/>
      <c r="J791" s="206">
        <f>ROUND(I791*H791,2)</f>
        <v>0</v>
      </c>
      <c r="K791" s="202" t="s">
        <v>157</v>
      </c>
      <c r="L791" s="40"/>
      <c r="M791" s="207" t="s">
        <v>1</v>
      </c>
      <c r="N791" s="208" t="s">
        <v>45</v>
      </c>
      <c r="O791" s="72"/>
      <c r="P791" s="209">
        <f>O791*H791</f>
        <v>0</v>
      </c>
      <c r="Q791" s="209">
        <v>2.9999999999999997E-4</v>
      </c>
      <c r="R791" s="209">
        <f>Q791*H791</f>
        <v>1.1134799999999999E-2</v>
      </c>
      <c r="S791" s="209">
        <v>0</v>
      </c>
      <c r="T791" s="210">
        <f>S791*H791</f>
        <v>0</v>
      </c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R791" s="211" t="s">
        <v>264</v>
      </c>
      <c r="AT791" s="211" t="s">
        <v>153</v>
      </c>
      <c r="AU791" s="211" t="s">
        <v>89</v>
      </c>
      <c r="AY791" s="18" t="s">
        <v>151</v>
      </c>
      <c r="BE791" s="212">
        <f>IF(N791="základní",J791,0)</f>
        <v>0</v>
      </c>
      <c r="BF791" s="212">
        <f>IF(N791="snížená",J791,0)</f>
        <v>0</v>
      </c>
      <c r="BG791" s="212">
        <f>IF(N791="zákl. přenesená",J791,0)</f>
        <v>0</v>
      </c>
      <c r="BH791" s="212">
        <f>IF(N791="sníž. přenesená",J791,0)</f>
        <v>0</v>
      </c>
      <c r="BI791" s="212">
        <f>IF(N791="nulová",J791,0)</f>
        <v>0</v>
      </c>
      <c r="BJ791" s="18" t="s">
        <v>85</v>
      </c>
      <c r="BK791" s="212">
        <f>ROUND(I791*H791,2)</f>
        <v>0</v>
      </c>
      <c r="BL791" s="18" t="s">
        <v>264</v>
      </c>
      <c r="BM791" s="211" t="s">
        <v>1294</v>
      </c>
    </row>
    <row r="792" spans="1:65" s="15" customFormat="1" ht="10.199999999999999">
      <c r="B792" s="239"/>
      <c r="C792" s="240"/>
      <c r="D792" s="213" t="s">
        <v>162</v>
      </c>
      <c r="E792" s="241" t="s">
        <v>1</v>
      </c>
      <c r="F792" s="242" t="s">
        <v>233</v>
      </c>
      <c r="G792" s="240"/>
      <c r="H792" s="241" t="s">
        <v>1</v>
      </c>
      <c r="I792" s="243"/>
      <c r="J792" s="240"/>
      <c r="K792" s="240"/>
      <c r="L792" s="244"/>
      <c r="M792" s="245"/>
      <c r="N792" s="246"/>
      <c r="O792" s="246"/>
      <c r="P792" s="246"/>
      <c r="Q792" s="246"/>
      <c r="R792" s="246"/>
      <c r="S792" s="246"/>
      <c r="T792" s="247"/>
      <c r="AT792" s="248" t="s">
        <v>162</v>
      </c>
      <c r="AU792" s="248" t="s">
        <v>89</v>
      </c>
      <c r="AV792" s="15" t="s">
        <v>85</v>
      </c>
      <c r="AW792" s="15" t="s">
        <v>34</v>
      </c>
      <c r="AX792" s="15" t="s">
        <v>80</v>
      </c>
      <c r="AY792" s="248" t="s">
        <v>151</v>
      </c>
    </row>
    <row r="793" spans="1:65" s="13" customFormat="1" ht="10.199999999999999">
      <c r="B793" s="217"/>
      <c r="C793" s="218"/>
      <c r="D793" s="213" t="s">
        <v>162</v>
      </c>
      <c r="E793" s="219" t="s">
        <v>1</v>
      </c>
      <c r="F793" s="220" t="s">
        <v>1285</v>
      </c>
      <c r="G793" s="218"/>
      <c r="H793" s="221">
        <v>11.025</v>
      </c>
      <c r="I793" s="222"/>
      <c r="J793" s="218"/>
      <c r="K793" s="218"/>
      <c r="L793" s="223"/>
      <c r="M793" s="224"/>
      <c r="N793" s="225"/>
      <c r="O793" s="225"/>
      <c r="P793" s="225"/>
      <c r="Q793" s="225"/>
      <c r="R793" s="225"/>
      <c r="S793" s="225"/>
      <c r="T793" s="226"/>
      <c r="AT793" s="227" t="s">
        <v>162</v>
      </c>
      <c r="AU793" s="227" t="s">
        <v>89</v>
      </c>
      <c r="AV793" s="13" t="s">
        <v>89</v>
      </c>
      <c r="AW793" s="13" t="s">
        <v>34</v>
      </c>
      <c r="AX793" s="13" t="s">
        <v>80</v>
      </c>
      <c r="AY793" s="227" t="s">
        <v>151</v>
      </c>
    </row>
    <row r="794" spans="1:65" s="13" customFormat="1" ht="10.199999999999999">
      <c r="B794" s="217"/>
      <c r="C794" s="218"/>
      <c r="D794" s="213" t="s">
        <v>162</v>
      </c>
      <c r="E794" s="219" t="s">
        <v>1</v>
      </c>
      <c r="F794" s="220" t="s">
        <v>1286</v>
      </c>
      <c r="G794" s="218"/>
      <c r="H794" s="221">
        <v>-0.24</v>
      </c>
      <c r="I794" s="222"/>
      <c r="J794" s="218"/>
      <c r="K794" s="218"/>
      <c r="L794" s="223"/>
      <c r="M794" s="224"/>
      <c r="N794" s="225"/>
      <c r="O794" s="225"/>
      <c r="P794" s="225"/>
      <c r="Q794" s="225"/>
      <c r="R794" s="225"/>
      <c r="S794" s="225"/>
      <c r="T794" s="226"/>
      <c r="AT794" s="227" t="s">
        <v>162</v>
      </c>
      <c r="AU794" s="227" t="s">
        <v>89</v>
      </c>
      <c r="AV794" s="13" t="s">
        <v>89</v>
      </c>
      <c r="AW794" s="13" t="s">
        <v>34</v>
      </c>
      <c r="AX794" s="13" t="s">
        <v>80</v>
      </c>
      <c r="AY794" s="227" t="s">
        <v>151</v>
      </c>
    </row>
    <row r="795" spans="1:65" s="16" customFormat="1" ht="10.199999999999999">
      <c r="B795" s="259"/>
      <c r="C795" s="260"/>
      <c r="D795" s="213" t="s">
        <v>162</v>
      </c>
      <c r="E795" s="261" t="s">
        <v>1</v>
      </c>
      <c r="F795" s="262" t="s">
        <v>274</v>
      </c>
      <c r="G795" s="260"/>
      <c r="H795" s="263">
        <v>10.785</v>
      </c>
      <c r="I795" s="264"/>
      <c r="J795" s="260"/>
      <c r="K795" s="260"/>
      <c r="L795" s="265"/>
      <c r="M795" s="266"/>
      <c r="N795" s="267"/>
      <c r="O795" s="267"/>
      <c r="P795" s="267"/>
      <c r="Q795" s="267"/>
      <c r="R795" s="267"/>
      <c r="S795" s="267"/>
      <c r="T795" s="268"/>
      <c r="AT795" s="269" t="s">
        <v>162</v>
      </c>
      <c r="AU795" s="269" t="s">
        <v>89</v>
      </c>
      <c r="AV795" s="16" t="s">
        <v>170</v>
      </c>
      <c r="AW795" s="16" t="s">
        <v>34</v>
      </c>
      <c r="AX795" s="16" t="s">
        <v>80</v>
      </c>
      <c r="AY795" s="269" t="s">
        <v>151</v>
      </c>
    </row>
    <row r="796" spans="1:65" s="15" customFormat="1" ht="10.199999999999999">
      <c r="B796" s="239"/>
      <c r="C796" s="240"/>
      <c r="D796" s="213" t="s">
        <v>162</v>
      </c>
      <c r="E796" s="241" t="s">
        <v>1</v>
      </c>
      <c r="F796" s="242" t="s">
        <v>275</v>
      </c>
      <c r="G796" s="240"/>
      <c r="H796" s="241" t="s">
        <v>1</v>
      </c>
      <c r="I796" s="243"/>
      <c r="J796" s="240"/>
      <c r="K796" s="240"/>
      <c r="L796" s="244"/>
      <c r="M796" s="245"/>
      <c r="N796" s="246"/>
      <c r="O796" s="246"/>
      <c r="P796" s="246"/>
      <c r="Q796" s="246"/>
      <c r="R796" s="246"/>
      <c r="S796" s="246"/>
      <c r="T796" s="247"/>
      <c r="AT796" s="248" t="s">
        <v>162</v>
      </c>
      <c r="AU796" s="248" t="s">
        <v>89</v>
      </c>
      <c r="AV796" s="15" t="s">
        <v>85</v>
      </c>
      <c r="AW796" s="15" t="s">
        <v>34</v>
      </c>
      <c r="AX796" s="15" t="s">
        <v>80</v>
      </c>
      <c r="AY796" s="248" t="s">
        <v>151</v>
      </c>
    </row>
    <row r="797" spans="1:65" s="13" customFormat="1" ht="10.199999999999999">
      <c r="B797" s="217"/>
      <c r="C797" s="218"/>
      <c r="D797" s="213" t="s">
        <v>162</v>
      </c>
      <c r="E797" s="219" t="s">
        <v>1</v>
      </c>
      <c r="F797" s="220" t="s">
        <v>398</v>
      </c>
      <c r="G797" s="218"/>
      <c r="H797" s="221">
        <v>15.744</v>
      </c>
      <c r="I797" s="222"/>
      <c r="J797" s="218"/>
      <c r="K797" s="218"/>
      <c r="L797" s="223"/>
      <c r="M797" s="224"/>
      <c r="N797" s="225"/>
      <c r="O797" s="225"/>
      <c r="P797" s="225"/>
      <c r="Q797" s="225"/>
      <c r="R797" s="225"/>
      <c r="S797" s="225"/>
      <c r="T797" s="226"/>
      <c r="AT797" s="227" t="s">
        <v>162</v>
      </c>
      <c r="AU797" s="227" t="s">
        <v>89</v>
      </c>
      <c r="AV797" s="13" t="s">
        <v>89</v>
      </c>
      <c r="AW797" s="13" t="s">
        <v>34</v>
      </c>
      <c r="AX797" s="13" t="s">
        <v>80</v>
      </c>
      <c r="AY797" s="227" t="s">
        <v>151</v>
      </c>
    </row>
    <row r="798" spans="1:65" s="13" customFormat="1" ht="10.199999999999999">
      <c r="B798" s="217"/>
      <c r="C798" s="218"/>
      <c r="D798" s="213" t="s">
        <v>162</v>
      </c>
      <c r="E798" s="219" t="s">
        <v>1</v>
      </c>
      <c r="F798" s="220" t="s">
        <v>1287</v>
      </c>
      <c r="G798" s="218"/>
      <c r="H798" s="221">
        <v>0.42</v>
      </c>
      <c r="I798" s="222"/>
      <c r="J798" s="218"/>
      <c r="K798" s="218"/>
      <c r="L798" s="223"/>
      <c r="M798" s="224"/>
      <c r="N798" s="225"/>
      <c r="O798" s="225"/>
      <c r="P798" s="225"/>
      <c r="Q798" s="225"/>
      <c r="R798" s="225"/>
      <c r="S798" s="225"/>
      <c r="T798" s="226"/>
      <c r="AT798" s="227" t="s">
        <v>162</v>
      </c>
      <c r="AU798" s="227" t="s">
        <v>89</v>
      </c>
      <c r="AV798" s="13" t="s">
        <v>89</v>
      </c>
      <c r="AW798" s="13" t="s">
        <v>34</v>
      </c>
      <c r="AX798" s="13" t="s">
        <v>80</v>
      </c>
      <c r="AY798" s="227" t="s">
        <v>151</v>
      </c>
    </row>
    <row r="799" spans="1:65" s="16" customFormat="1" ht="10.199999999999999">
      <c r="B799" s="259"/>
      <c r="C799" s="260"/>
      <c r="D799" s="213" t="s">
        <v>162</v>
      </c>
      <c r="E799" s="261" t="s">
        <v>1</v>
      </c>
      <c r="F799" s="262" t="s">
        <v>274</v>
      </c>
      <c r="G799" s="260"/>
      <c r="H799" s="263">
        <v>16.164000000000001</v>
      </c>
      <c r="I799" s="264"/>
      <c r="J799" s="260"/>
      <c r="K799" s="260"/>
      <c r="L799" s="265"/>
      <c r="M799" s="266"/>
      <c r="N799" s="267"/>
      <c r="O799" s="267"/>
      <c r="P799" s="267"/>
      <c r="Q799" s="267"/>
      <c r="R799" s="267"/>
      <c r="S799" s="267"/>
      <c r="T799" s="268"/>
      <c r="AT799" s="269" t="s">
        <v>162</v>
      </c>
      <c r="AU799" s="269" t="s">
        <v>89</v>
      </c>
      <c r="AV799" s="16" t="s">
        <v>170</v>
      </c>
      <c r="AW799" s="16" t="s">
        <v>34</v>
      </c>
      <c r="AX799" s="16" t="s">
        <v>80</v>
      </c>
      <c r="AY799" s="269" t="s">
        <v>151</v>
      </c>
    </row>
    <row r="800" spans="1:65" s="15" customFormat="1" ht="10.199999999999999">
      <c r="B800" s="239"/>
      <c r="C800" s="240"/>
      <c r="D800" s="213" t="s">
        <v>162</v>
      </c>
      <c r="E800" s="241" t="s">
        <v>1</v>
      </c>
      <c r="F800" s="242" t="s">
        <v>235</v>
      </c>
      <c r="G800" s="240"/>
      <c r="H800" s="241" t="s">
        <v>1</v>
      </c>
      <c r="I800" s="243"/>
      <c r="J800" s="240"/>
      <c r="K800" s="240"/>
      <c r="L800" s="244"/>
      <c r="M800" s="245"/>
      <c r="N800" s="246"/>
      <c r="O800" s="246"/>
      <c r="P800" s="246"/>
      <c r="Q800" s="246"/>
      <c r="R800" s="246"/>
      <c r="S800" s="246"/>
      <c r="T800" s="247"/>
      <c r="AT800" s="248" t="s">
        <v>162</v>
      </c>
      <c r="AU800" s="248" t="s">
        <v>89</v>
      </c>
      <c r="AV800" s="15" t="s">
        <v>85</v>
      </c>
      <c r="AW800" s="15" t="s">
        <v>34</v>
      </c>
      <c r="AX800" s="15" t="s">
        <v>80</v>
      </c>
      <c r="AY800" s="248" t="s">
        <v>151</v>
      </c>
    </row>
    <row r="801" spans="1:65" s="13" customFormat="1" ht="10.199999999999999">
      <c r="B801" s="217"/>
      <c r="C801" s="218"/>
      <c r="D801" s="213" t="s">
        <v>162</v>
      </c>
      <c r="E801" s="219" t="s">
        <v>1</v>
      </c>
      <c r="F801" s="220" t="s">
        <v>1288</v>
      </c>
      <c r="G801" s="218"/>
      <c r="H801" s="221">
        <v>10.644</v>
      </c>
      <c r="I801" s="222"/>
      <c r="J801" s="218"/>
      <c r="K801" s="218"/>
      <c r="L801" s="223"/>
      <c r="M801" s="224"/>
      <c r="N801" s="225"/>
      <c r="O801" s="225"/>
      <c r="P801" s="225"/>
      <c r="Q801" s="225"/>
      <c r="R801" s="225"/>
      <c r="S801" s="225"/>
      <c r="T801" s="226"/>
      <c r="AT801" s="227" t="s">
        <v>162</v>
      </c>
      <c r="AU801" s="227" t="s">
        <v>89</v>
      </c>
      <c r="AV801" s="13" t="s">
        <v>89</v>
      </c>
      <c r="AW801" s="13" t="s">
        <v>34</v>
      </c>
      <c r="AX801" s="13" t="s">
        <v>80</v>
      </c>
      <c r="AY801" s="227" t="s">
        <v>151</v>
      </c>
    </row>
    <row r="802" spans="1:65" s="13" customFormat="1" ht="10.199999999999999">
      <c r="B802" s="217"/>
      <c r="C802" s="218"/>
      <c r="D802" s="213" t="s">
        <v>162</v>
      </c>
      <c r="E802" s="219" t="s">
        <v>1</v>
      </c>
      <c r="F802" s="220" t="s">
        <v>1289</v>
      </c>
      <c r="G802" s="218"/>
      <c r="H802" s="221">
        <v>-0.26700000000000002</v>
      </c>
      <c r="I802" s="222"/>
      <c r="J802" s="218"/>
      <c r="K802" s="218"/>
      <c r="L802" s="223"/>
      <c r="M802" s="224"/>
      <c r="N802" s="225"/>
      <c r="O802" s="225"/>
      <c r="P802" s="225"/>
      <c r="Q802" s="225"/>
      <c r="R802" s="225"/>
      <c r="S802" s="225"/>
      <c r="T802" s="226"/>
      <c r="AT802" s="227" t="s">
        <v>162</v>
      </c>
      <c r="AU802" s="227" t="s">
        <v>89</v>
      </c>
      <c r="AV802" s="13" t="s">
        <v>89</v>
      </c>
      <c r="AW802" s="13" t="s">
        <v>34</v>
      </c>
      <c r="AX802" s="13" t="s">
        <v>80</v>
      </c>
      <c r="AY802" s="227" t="s">
        <v>151</v>
      </c>
    </row>
    <row r="803" spans="1:65" s="13" customFormat="1" ht="10.199999999999999">
      <c r="B803" s="217"/>
      <c r="C803" s="218"/>
      <c r="D803" s="213" t="s">
        <v>162</v>
      </c>
      <c r="E803" s="219" t="s">
        <v>1</v>
      </c>
      <c r="F803" s="220" t="s">
        <v>1290</v>
      </c>
      <c r="G803" s="218"/>
      <c r="H803" s="221">
        <v>-0.21</v>
      </c>
      <c r="I803" s="222"/>
      <c r="J803" s="218"/>
      <c r="K803" s="218"/>
      <c r="L803" s="223"/>
      <c r="M803" s="224"/>
      <c r="N803" s="225"/>
      <c r="O803" s="225"/>
      <c r="P803" s="225"/>
      <c r="Q803" s="225"/>
      <c r="R803" s="225"/>
      <c r="S803" s="225"/>
      <c r="T803" s="226"/>
      <c r="AT803" s="227" t="s">
        <v>162</v>
      </c>
      <c r="AU803" s="227" t="s">
        <v>89</v>
      </c>
      <c r="AV803" s="13" t="s">
        <v>89</v>
      </c>
      <c r="AW803" s="13" t="s">
        <v>34</v>
      </c>
      <c r="AX803" s="13" t="s">
        <v>80</v>
      </c>
      <c r="AY803" s="227" t="s">
        <v>151</v>
      </c>
    </row>
    <row r="804" spans="1:65" s="16" customFormat="1" ht="10.199999999999999">
      <c r="B804" s="259"/>
      <c r="C804" s="260"/>
      <c r="D804" s="213" t="s">
        <v>162</v>
      </c>
      <c r="E804" s="261" t="s">
        <v>1</v>
      </c>
      <c r="F804" s="262" t="s">
        <v>274</v>
      </c>
      <c r="G804" s="260"/>
      <c r="H804" s="263">
        <v>10.167</v>
      </c>
      <c r="I804" s="264"/>
      <c r="J804" s="260"/>
      <c r="K804" s="260"/>
      <c r="L804" s="265"/>
      <c r="M804" s="266"/>
      <c r="N804" s="267"/>
      <c r="O804" s="267"/>
      <c r="P804" s="267"/>
      <c r="Q804" s="267"/>
      <c r="R804" s="267"/>
      <c r="S804" s="267"/>
      <c r="T804" s="268"/>
      <c r="AT804" s="269" t="s">
        <v>162</v>
      </c>
      <c r="AU804" s="269" t="s">
        <v>89</v>
      </c>
      <c r="AV804" s="16" t="s">
        <v>170</v>
      </c>
      <c r="AW804" s="16" t="s">
        <v>34</v>
      </c>
      <c r="AX804" s="16" t="s">
        <v>80</v>
      </c>
      <c r="AY804" s="269" t="s">
        <v>151</v>
      </c>
    </row>
    <row r="805" spans="1:65" s="14" customFormat="1" ht="10.199999999999999">
      <c r="B805" s="228"/>
      <c r="C805" s="229"/>
      <c r="D805" s="213" t="s">
        <v>162</v>
      </c>
      <c r="E805" s="230" t="s">
        <v>1</v>
      </c>
      <c r="F805" s="231" t="s">
        <v>164</v>
      </c>
      <c r="G805" s="229"/>
      <c r="H805" s="232">
        <v>37.116</v>
      </c>
      <c r="I805" s="233"/>
      <c r="J805" s="229"/>
      <c r="K805" s="229"/>
      <c r="L805" s="234"/>
      <c r="M805" s="235"/>
      <c r="N805" s="236"/>
      <c r="O805" s="236"/>
      <c r="P805" s="236"/>
      <c r="Q805" s="236"/>
      <c r="R805" s="236"/>
      <c r="S805" s="236"/>
      <c r="T805" s="237"/>
      <c r="AT805" s="238" t="s">
        <v>162</v>
      </c>
      <c r="AU805" s="238" t="s">
        <v>89</v>
      </c>
      <c r="AV805" s="14" t="s">
        <v>158</v>
      </c>
      <c r="AW805" s="14" t="s">
        <v>34</v>
      </c>
      <c r="AX805" s="14" t="s">
        <v>85</v>
      </c>
      <c r="AY805" s="238" t="s">
        <v>151</v>
      </c>
    </row>
    <row r="806" spans="1:65" s="2" customFormat="1" ht="16.5" customHeight="1">
      <c r="A806" s="35"/>
      <c r="B806" s="36"/>
      <c r="C806" s="200" t="s">
        <v>1295</v>
      </c>
      <c r="D806" s="200" t="s">
        <v>153</v>
      </c>
      <c r="E806" s="201" t="s">
        <v>1296</v>
      </c>
      <c r="F806" s="202" t="s">
        <v>1297</v>
      </c>
      <c r="G806" s="203" t="s">
        <v>231</v>
      </c>
      <c r="H806" s="204">
        <v>37.116</v>
      </c>
      <c r="I806" s="205"/>
      <c r="J806" s="206">
        <f>ROUND(I806*H806,2)</f>
        <v>0</v>
      </c>
      <c r="K806" s="202" t="s">
        <v>157</v>
      </c>
      <c r="L806" s="40"/>
      <c r="M806" s="207" t="s">
        <v>1</v>
      </c>
      <c r="N806" s="208" t="s">
        <v>45</v>
      </c>
      <c r="O806" s="72"/>
      <c r="P806" s="209">
        <f>O806*H806</f>
        <v>0</v>
      </c>
      <c r="Q806" s="209">
        <v>4.5500000000000002E-3</v>
      </c>
      <c r="R806" s="209">
        <f>Q806*H806</f>
        <v>0.16887779999999999</v>
      </c>
      <c r="S806" s="209">
        <v>0</v>
      </c>
      <c r="T806" s="210">
        <f>S806*H806</f>
        <v>0</v>
      </c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R806" s="211" t="s">
        <v>264</v>
      </c>
      <c r="AT806" s="211" t="s">
        <v>153</v>
      </c>
      <c r="AU806" s="211" t="s">
        <v>89</v>
      </c>
      <c r="AY806" s="18" t="s">
        <v>151</v>
      </c>
      <c r="BE806" s="212">
        <f>IF(N806="základní",J806,0)</f>
        <v>0</v>
      </c>
      <c r="BF806" s="212">
        <f>IF(N806="snížená",J806,0)</f>
        <v>0</v>
      </c>
      <c r="BG806" s="212">
        <f>IF(N806="zákl. přenesená",J806,0)</f>
        <v>0</v>
      </c>
      <c r="BH806" s="212">
        <f>IF(N806="sníž. přenesená",J806,0)</f>
        <v>0</v>
      </c>
      <c r="BI806" s="212">
        <f>IF(N806="nulová",J806,0)</f>
        <v>0</v>
      </c>
      <c r="BJ806" s="18" t="s">
        <v>85</v>
      </c>
      <c r="BK806" s="212">
        <f>ROUND(I806*H806,2)</f>
        <v>0</v>
      </c>
      <c r="BL806" s="18" t="s">
        <v>264</v>
      </c>
      <c r="BM806" s="211" t="s">
        <v>1298</v>
      </c>
    </row>
    <row r="807" spans="1:65" s="2" customFormat="1" ht="24" customHeight="1">
      <c r="A807" s="35"/>
      <c r="B807" s="36"/>
      <c r="C807" s="200" t="s">
        <v>1299</v>
      </c>
      <c r="D807" s="200" t="s">
        <v>153</v>
      </c>
      <c r="E807" s="201" t="s">
        <v>1300</v>
      </c>
      <c r="F807" s="202" t="s">
        <v>1301</v>
      </c>
      <c r="G807" s="203" t="s">
        <v>231</v>
      </c>
      <c r="H807" s="204">
        <v>37.648000000000003</v>
      </c>
      <c r="I807" s="205"/>
      <c r="J807" s="206">
        <f>ROUND(I807*H807,2)</f>
        <v>0</v>
      </c>
      <c r="K807" s="202" t="s">
        <v>157</v>
      </c>
      <c r="L807" s="40"/>
      <c r="M807" s="207" t="s">
        <v>1</v>
      </c>
      <c r="N807" s="208" t="s">
        <v>45</v>
      </c>
      <c r="O807" s="72"/>
      <c r="P807" s="209">
        <f>O807*H807</f>
        <v>0</v>
      </c>
      <c r="Q807" s="209">
        <v>0</v>
      </c>
      <c r="R807" s="209">
        <f>Q807*H807</f>
        <v>0</v>
      </c>
      <c r="S807" s="209">
        <v>8.3169999999999994E-2</v>
      </c>
      <c r="T807" s="210">
        <f>S807*H807</f>
        <v>3.1311841600000001</v>
      </c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  <c r="AR807" s="211" t="s">
        <v>264</v>
      </c>
      <c r="AT807" s="211" t="s">
        <v>153</v>
      </c>
      <c r="AU807" s="211" t="s">
        <v>89</v>
      </c>
      <c r="AY807" s="18" t="s">
        <v>151</v>
      </c>
      <c r="BE807" s="212">
        <f>IF(N807="základní",J807,0)</f>
        <v>0</v>
      </c>
      <c r="BF807" s="212">
        <f>IF(N807="snížená",J807,0)</f>
        <v>0</v>
      </c>
      <c r="BG807" s="212">
        <f>IF(N807="zákl. přenesená",J807,0)</f>
        <v>0</v>
      </c>
      <c r="BH807" s="212">
        <f>IF(N807="sníž. přenesená",J807,0)</f>
        <v>0</v>
      </c>
      <c r="BI807" s="212">
        <f>IF(N807="nulová",J807,0)</f>
        <v>0</v>
      </c>
      <c r="BJ807" s="18" t="s">
        <v>85</v>
      </c>
      <c r="BK807" s="212">
        <f>ROUND(I807*H807,2)</f>
        <v>0</v>
      </c>
      <c r="BL807" s="18" t="s">
        <v>264</v>
      </c>
      <c r="BM807" s="211" t="s">
        <v>1302</v>
      </c>
    </row>
    <row r="808" spans="1:65" s="15" customFormat="1" ht="10.199999999999999">
      <c r="B808" s="239"/>
      <c r="C808" s="240"/>
      <c r="D808" s="213" t="s">
        <v>162</v>
      </c>
      <c r="E808" s="241" t="s">
        <v>1</v>
      </c>
      <c r="F808" s="242" t="s">
        <v>233</v>
      </c>
      <c r="G808" s="240"/>
      <c r="H808" s="241" t="s">
        <v>1</v>
      </c>
      <c r="I808" s="243"/>
      <c r="J808" s="240"/>
      <c r="K808" s="240"/>
      <c r="L808" s="244"/>
      <c r="M808" s="245"/>
      <c r="N808" s="246"/>
      <c r="O808" s="246"/>
      <c r="P808" s="246"/>
      <c r="Q808" s="246"/>
      <c r="R808" s="246"/>
      <c r="S808" s="246"/>
      <c r="T808" s="247"/>
      <c r="AT808" s="248" t="s">
        <v>162</v>
      </c>
      <c r="AU808" s="248" t="s">
        <v>89</v>
      </c>
      <c r="AV808" s="15" t="s">
        <v>85</v>
      </c>
      <c r="AW808" s="15" t="s">
        <v>34</v>
      </c>
      <c r="AX808" s="15" t="s">
        <v>80</v>
      </c>
      <c r="AY808" s="248" t="s">
        <v>151</v>
      </c>
    </row>
    <row r="809" spans="1:65" s="13" customFormat="1" ht="10.199999999999999">
      <c r="B809" s="217"/>
      <c r="C809" s="218"/>
      <c r="D809" s="213" t="s">
        <v>162</v>
      </c>
      <c r="E809" s="219" t="s">
        <v>1</v>
      </c>
      <c r="F809" s="220" t="s">
        <v>1303</v>
      </c>
      <c r="G809" s="218"/>
      <c r="H809" s="221">
        <v>11.025</v>
      </c>
      <c r="I809" s="222"/>
      <c r="J809" s="218"/>
      <c r="K809" s="218"/>
      <c r="L809" s="223"/>
      <c r="M809" s="224"/>
      <c r="N809" s="225"/>
      <c r="O809" s="225"/>
      <c r="P809" s="225"/>
      <c r="Q809" s="225"/>
      <c r="R809" s="225"/>
      <c r="S809" s="225"/>
      <c r="T809" s="226"/>
      <c r="AT809" s="227" t="s">
        <v>162</v>
      </c>
      <c r="AU809" s="227" t="s">
        <v>89</v>
      </c>
      <c r="AV809" s="13" t="s">
        <v>89</v>
      </c>
      <c r="AW809" s="13" t="s">
        <v>34</v>
      </c>
      <c r="AX809" s="13" t="s">
        <v>80</v>
      </c>
      <c r="AY809" s="227" t="s">
        <v>151</v>
      </c>
    </row>
    <row r="810" spans="1:65" s="15" customFormat="1" ht="10.199999999999999">
      <c r="B810" s="239"/>
      <c r="C810" s="240"/>
      <c r="D810" s="213" t="s">
        <v>162</v>
      </c>
      <c r="E810" s="241" t="s">
        <v>1</v>
      </c>
      <c r="F810" s="242" t="s">
        <v>275</v>
      </c>
      <c r="G810" s="240"/>
      <c r="H810" s="241" t="s">
        <v>1</v>
      </c>
      <c r="I810" s="243"/>
      <c r="J810" s="240"/>
      <c r="K810" s="240"/>
      <c r="L810" s="244"/>
      <c r="M810" s="245"/>
      <c r="N810" s="246"/>
      <c r="O810" s="246"/>
      <c r="P810" s="246"/>
      <c r="Q810" s="246"/>
      <c r="R810" s="246"/>
      <c r="S810" s="246"/>
      <c r="T810" s="247"/>
      <c r="AT810" s="248" t="s">
        <v>162</v>
      </c>
      <c r="AU810" s="248" t="s">
        <v>89</v>
      </c>
      <c r="AV810" s="15" t="s">
        <v>85</v>
      </c>
      <c r="AW810" s="15" t="s">
        <v>34</v>
      </c>
      <c r="AX810" s="15" t="s">
        <v>80</v>
      </c>
      <c r="AY810" s="248" t="s">
        <v>151</v>
      </c>
    </row>
    <row r="811" spans="1:65" s="13" customFormat="1" ht="10.199999999999999">
      <c r="B811" s="217"/>
      <c r="C811" s="218"/>
      <c r="D811" s="213" t="s">
        <v>162</v>
      </c>
      <c r="E811" s="219" t="s">
        <v>1</v>
      </c>
      <c r="F811" s="220" t="s">
        <v>398</v>
      </c>
      <c r="G811" s="218"/>
      <c r="H811" s="221">
        <v>15.744</v>
      </c>
      <c r="I811" s="222"/>
      <c r="J811" s="218"/>
      <c r="K811" s="218"/>
      <c r="L811" s="223"/>
      <c r="M811" s="224"/>
      <c r="N811" s="225"/>
      <c r="O811" s="225"/>
      <c r="P811" s="225"/>
      <c r="Q811" s="225"/>
      <c r="R811" s="225"/>
      <c r="S811" s="225"/>
      <c r="T811" s="226"/>
      <c r="AT811" s="227" t="s">
        <v>162</v>
      </c>
      <c r="AU811" s="227" t="s">
        <v>89</v>
      </c>
      <c r="AV811" s="13" t="s">
        <v>89</v>
      </c>
      <c r="AW811" s="13" t="s">
        <v>34</v>
      </c>
      <c r="AX811" s="13" t="s">
        <v>80</v>
      </c>
      <c r="AY811" s="227" t="s">
        <v>151</v>
      </c>
    </row>
    <row r="812" spans="1:65" s="13" customFormat="1" ht="10.199999999999999">
      <c r="B812" s="217"/>
      <c r="C812" s="218"/>
      <c r="D812" s="213" t="s">
        <v>162</v>
      </c>
      <c r="E812" s="219" t="s">
        <v>1</v>
      </c>
      <c r="F812" s="220" t="s">
        <v>1287</v>
      </c>
      <c r="G812" s="218"/>
      <c r="H812" s="221">
        <v>0.42</v>
      </c>
      <c r="I812" s="222"/>
      <c r="J812" s="218"/>
      <c r="K812" s="218"/>
      <c r="L812" s="223"/>
      <c r="M812" s="224"/>
      <c r="N812" s="225"/>
      <c r="O812" s="225"/>
      <c r="P812" s="225"/>
      <c r="Q812" s="225"/>
      <c r="R812" s="225"/>
      <c r="S812" s="225"/>
      <c r="T812" s="226"/>
      <c r="AT812" s="227" t="s">
        <v>162</v>
      </c>
      <c r="AU812" s="227" t="s">
        <v>89</v>
      </c>
      <c r="AV812" s="13" t="s">
        <v>89</v>
      </c>
      <c r="AW812" s="13" t="s">
        <v>34</v>
      </c>
      <c r="AX812" s="13" t="s">
        <v>80</v>
      </c>
      <c r="AY812" s="227" t="s">
        <v>151</v>
      </c>
    </row>
    <row r="813" spans="1:65" s="15" customFormat="1" ht="10.199999999999999">
      <c r="B813" s="239"/>
      <c r="C813" s="240"/>
      <c r="D813" s="213" t="s">
        <v>162</v>
      </c>
      <c r="E813" s="241" t="s">
        <v>1</v>
      </c>
      <c r="F813" s="242" t="s">
        <v>235</v>
      </c>
      <c r="G813" s="240"/>
      <c r="H813" s="241" t="s">
        <v>1</v>
      </c>
      <c r="I813" s="243"/>
      <c r="J813" s="240"/>
      <c r="K813" s="240"/>
      <c r="L813" s="244"/>
      <c r="M813" s="245"/>
      <c r="N813" s="246"/>
      <c r="O813" s="246"/>
      <c r="P813" s="246"/>
      <c r="Q813" s="246"/>
      <c r="R813" s="246"/>
      <c r="S813" s="246"/>
      <c r="T813" s="247"/>
      <c r="AT813" s="248" t="s">
        <v>162</v>
      </c>
      <c r="AU813" s="248" t="s">
        <v>89</v>
      </c>
      <c r="AV813" s="15" t="s">
        <v>85</v>
      </c>
      <c r="AW813" s="15" t="s">
        <v>34</v>
      </c>
      <c r="AX813" s="15" t="s">
        <v>80</v>
      </c>
      <c r="AY813" s="248" t="s">
        <v>151</v>
      </c>
    </row>
    <row r="814" spans="1:65" s="13" customFormat="1" ht="10.199999999999999">
      <c r="B814" s="217"/>
      <c r="C814" s="218"/>
      <c r="D814" s="213" t="s">
        <v>162</v>
      </c>
      <c r="E814" s="219" t="s">
        <v>1</v>
      </c>
      <c r="F814" s="220" t="s">
        <v>1304</v>
      </c>
      <c r="G814" s="218"/>
      <c r="H814" s="221">
        <v>10.459</v>
      </c>
      <c r="I814" s="222"/>
      <c r="J814" s="218"/>
      <c r="K814" s="218"/>
      <c r="L814" s="223"/>
      <c r="M814" s="224"/>
      <c r="N814" s="225"/>
      <c r="O814" s="225"/>
      <c r="P814" s="225"/>
      <c r="Q814" s="225"/>
      <c r="R814" s="225"/>
      <c r="S814" s="225"/>
      <c r="T814" s="226"/>
      <c r="AT814" s="227" t="s">
        <v>162</v>
      </c>
      <c r="AU814" s="227" t="s">
        <v>89</v>
      </c>
      <c r="AV814" s="13" t="s">
        <v>89</v>
      </c>
      <c r="AW814" s="13" t="s">
        <v>34</v>
      </c>
      <c r="AX814" s="13" t="s">
        <v>80</v>
      </c>
      <c r="AY814" s="227" t="s">
        <v>151</v>
      </c>
    </row>
    <row r="815" spans="1:65" s="14" customFormat="1" ht="10.199999999999999">
      <c r="B815" s="228"/>
      <c r="C815" s="229"/>
      <c r="D815" s="213" t="s">
        <v>162</v>
      </c>
      <c r="E815" s="230" t="s">
        <v>1</v>
      </c>
      <c r="F815" s="231" t="s">
        <v>164</v>
      </c>
      <c r="G815" s="229"/>
      <c r="H815" s="232">
        <v>37.647999999999996</v>
      </c>
      <c r="I815" s="233"/>
      <c r="J815" s="229"/>
      <c r="K815" s="229"/>
      <c r="L815" s="234"/>
      <c r="M815" s="235"/>
      <c r="N815" s="236"/>
      <c r="O815" s="236"/>
      <c r="P815" s="236"/>
      <c r="Q815" s="236"/>
      <c r="R815" s="236"/>
      <c r="S815" s="236"/>
      <c r="T815" s="237"/>
      <c r="AT815" s="238" t="s">
        <v>162</v>
      </c>
      <c r="AU815" s="238" t="s">
        <v>89</v>
      </c>
      <c r="AV815" s="14" t="s">
        <v>158</v>
      </c>
      <c r="AW815" s="14" t="s">
        <v>34</v>
      </c>
      <c r="AX815" s="14" t="s">
        <v>85</v>
      </c>
      <c r="AY815" s="238" t="s">
        <v>151</v>
      </c>
    </row>
    <row r="816" spans="1:65" s="2" customFormat="1" ht="36" customHeight="1">
      <c r="A816" s="35"/>
      <c r="B816" s="36"/>
      <c r="C816" s="200" t="s">
        <v>1305</v>
      </c>
      <c r="D816" s="200" t="s">
        <v>153</v>
      </c>
      <c r="E816" s="201" t="s">
        <v>1306</v>
      </c>
      <c r="F816" s="202" t="s">
        <v>1307</v>
      </c>
      <c r="G816" s="203" t="s">
        <v>231</v>
      </c>
      <c r="H816" s="204">
        <v>37.116</v>
      </c>
      <c r="I816" s="205"/>
      <c r="J816" s="206">
        <f>ROUND(I816*H816,2)</f>
        <v>0</v>
      </c>
      <c r="K816" s="202" t="s">
        <v>157</v>
      </c>
      <c r="L816" s="40"/>
      <c r="M816" s="207" t="s">
        <v>1</v>
      </c>
      <c r="N816" s="208" t="s">
        <v>45</v>
      </c>
      <c r="O816" s="72"/>
      <c r="P816" s="209">
        <f>O816*H816</f>
        <v>0</v>
      </c>
      <c r="Q816" s="209">
        <v>6.8900000000000003E-3</v>
      </c>
      <c r="R816" s="209">
        <f>Q816*H816</f>
        <v>0.25572924000000002</v>
      </c>
      <c r="S816" s="209">
        <v>0</v>
      </c>
      <c r="T816" s="210">
        <f>S816*H816</f>
        <v>0</v>
      </c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R816" s="211" t="s">
        <v>264</v>
      </c>
      <c r="AT816" s="211" t="s">
        <v>153</v>
      </c>
      <c r="AU816" s="211" t="s">
        <v>89</v>
      </c>
      <c r="AY816" s="18" t="s">
        <v>151</v>
      </c>
      <c r="BE816" s="212">
        <f>IF(N816="základní",J816,0)</f>
        <v>0</v>
      </c>
      <c r="BF816" s="212">
        <f>IF(N816="snížená",J816,0)</f>
        <v>0</v>
      </c>
      <c r="BG816" s="212">
        <f>IF(N816="zákl. přenesená",J816,0)</f>
        <v>0</v>
      </c>
      <c r="BH816" s="212">
        <f>IF(N816="sníž. přenesená",J816,0)</f>
        <v>0</v>
      </c>
      <c r="BI816" s="212">
        <f>IF(N816="nulová",J816,0)</f>
        <v>0</v>
      </c>
      <c r="BJ816" s="18" t="s">
        <v>85</v>
      </c>
      <c r="BK816" s="212">
        <f>ROUND(I816*H816,2)</f>
        <v>0</v>
      </c>
      <c r="BL816" s="18" t="s">
        <v>264</v>
      </c>
      <c r="BM816" s="211" t="s">
        <v>1308</v>
      </c>
    </row>
    <row r="817" spans="1:65" s="15" customFormat="1" ht="10.199999999999999">
      <c r="B817" s="239"/>
      <c r="C817" s="240"/>
      <c r="D817" s="213" t="s">
        <v>162</v>
      </c>
      <c r="E817" s="241" t="s">
        <v>1</v>
      </c>
      <c r="F817" s="242" t="s">
        <v>233</v>
      </c>
      <c r="G817" s="240"/>
      <c r="H817" s="241" t="s">
        <v>1</v>
      </c>
      <c r="I817" s="243"/>
      <c r="J817" s="240"/>
      <c r="K817" s="240"/>
      <c r="L817" s="244"/>
      <c r="M817" s="245"/>
      <c r="N817" s="246"/>
      <c r="O817" s="246"/>
      <c r="P817" s="246"/>
      <c r="Q817" s="246"/>
      <c r="R817" s="246"/>
      <c r="S817" s="246"/>
      <c r="T817" s="247"/>
      <c r="AT817" s="248" t="s">
        <v>162</v>
      </c>
      <c r="AU817" s="248" t="s">
        <v>89</v>
      </c>
      <c r="AV817" s="15" t="s">
        <v>85</v>
      </c>
      <c r="AW817" s="15" t="s">
        <v>34</v>
      </c>
      <c r="AX817" s="15" t="s">
        <v>80</v>
      </c>
      <c r="AY817" s="248" t="s">
        <v>151</v>
      </c>
    </row>
    <row r="818" spans="1:65" s="13" customFormat="1" ht="10.199999999999999">
      <c r="B818" s="217"/>
      <c r="C818" s="218"/>
      <c r="D818" s="213" t="s">
        <v>162</v>
      </c>
      <c r="E818" s="219" t="s">
        <v>1</v>
      </c>
      <c r="F818" s="220" t="s">
        <v>1285</v>
      </c>
      <c r="G818" s="218"/>
      <c r="H818" s="221">
        <v>11.025</v>
      </c>
      <c r="I818" s="222"/>
      <c r="J818" s="218"/>
      <c r="K818" s="218"/>
      <c r="L818" s="223"/>
      <c r="M818" s="224"/>
      <c r="N818" s="225"/>
      <c r="O818" s="225"/>
      <c r="P818" s="225"/>
      <c r="Q818" s="225"/>
      <c r="R818" s="225"/>
      <c r="S818" s="225"/>
      <c r="T818" s="226"/>
      <c r="AT818" s="227" t="s">
        <v>162</v>
      </c>
      <c r="AU818" s="227" t="s">
        <v>89</v>
      </c>
      <c r="AV818" s="13" t="s">
        <v>89</v>
      </c>
      <c r="AW818" s="13" t="s">
        <v>34</v>
      </c>
      <c r="AX818" s="13" t="s">
        <v>80</v>
      </c>
      <c r="AY818" s="227" t="s">
        <v>151</v>
      </c>
    </row>
    <row r="819" spans="1:65" s="13" customFormat="1" ht="10.199999999999999">
      <c r="B819" s="217"/>
      <c r="C819" s="218"/>
      <c r="D819" s="213" t="s">
        <v>162</v>
      </c>
      <c r="E819" s="219" t="s">
        <v>1</v>
      </c>
      <c r="F819" s="220" t="s">
        <v>1286</v>
      </c>
      <c r="G819" s="218"/>
      <c r="H819" s="221">
        <v>-0.24</v>
      </c>
      <c r="I819" s="222"/>
      <c r="J819" s="218"/>
      <c r="K819" s="218"/>
      <c r="L819" s="223"/>
      <c r="M819" s="224"/>
      <c r="N819" s="225"/>
      <c r="O819" s="225"/>
      <c r="P819" s="225"/>
      <c r="Q819" s="225"/>
      <c r="R819" s="225"/>
      <c r="S819" s="225"/>
      <c r="T819" s="226"/>
      <c r="AT819" s="227" t="s">
        <v>162</v>
      </c>
      <c r="AU819" s="227" t="s">
        <v>89</v>
      </c>
      <c r="AV819" s="13" t="s">
        <v>89</v>
      </c>
      <c r="AW819" s="13" t="s">
        <v>34</v>
      </c>
      <c r="AX819" s="13" t="s">
        <v>80</v>
      </c>
      <c r="AY819" s="227" t="s">
        <v>151</v>
      </c>
    </row>
    <row r="820" spans="1:65" s="16" customFormat="1" ht="10.199999999999999">
      <c r="B820" s="259"/>
      <c r="C820" s="260"/>
      <c r="D820" s="213" t="s">
        <v>162</v>
      </c>
      <c r="E820" s="261" t="s">
        <v>1</v>
      </c>
      <c r="F820" s="262" t="s">
        <v>274</v>
      </c>
      <c r="G820" s="260"/>
      <c r="H820" s="263">
        <v>10.785</v>
      </c>
      <c r="I820" s="264"/>
      <c r="J820" s="260"/>
      <c r="K820" s="260"/>
      <c r="L820" s="265"/>
      <c r="M820" s="266"/>
      <c r="N820" s="267"/>
      <c r="O820" s="267"/>
      <c r="P820" s="267"/>
      <c r="Q820" s="267"/>
      <c r="R820" s="267"/>
      <c r="S820" s="267"/>
      <c r="T820" s="268"/>
      <c r="AT820" s="269" t="s">
        <v>162</v>
      </c>
      <c r="AU820" s="269" t="s">
        <v>89</v>
      </c>
      <c r="AV820" s="16" t="s">
        <v>170</v>
      </c>
      <c r="AW820" s="16" t="s">
        <v>34</v>
      </c>
      <c r="AX820" s="16" t="s">
        <v>80</v>
      </c>
      <c r="AY820" s="269" t="s">
        <v>151</v>
      </c>
    </row>
    <row r="821" spans="1:65" s="15" customFormat="1" ht="10.199999999999999">
      <c r="B821" s="239"/>
      <c r="C821" s="240"/>
      <c r="D821" s="213" t="s">
        <v>162</v>
      </c>
      <c r="E821" s="241" t="s">
        <v>1</v>
      </c>
      <c r="F821" s="242" t="s">
        <v>275</v>
      </c>
      <c r="G821" s="240"/>
      <c r="H821" s="241" t="s">
        <v>1</v>
      </c>
      <c r="I821" s="243"/>
      <c r="J821" s="240"/>
      <c r="K821" s="240"/>
      <c r="L821" s="244"/>
      <c r="M821" s="245"/>
      <c r="N821" s="246"/>
      <c r="O821" s="246"/>
      <c r="P821" s="246"/>
      <c r="Q821" s="246"/>
      <c r="R821" s="246"/>
      <c r="S821" s="246"/>
      <c r="T821" s="247"/>
      <c r="AT821" s="248" t="s">
        <v>162</v>
      </c>
      <c r="AU821" s="248" t="s">
        <v>89</v>
      </c>
      <c r="AV821" s="15" t="s">
        <v>85</v>
      </c>
      <c r="AW821" s="15" t="s">
        <v>34</v>
      </c>
      <c r="AX821" s="15" t="s">
        <v>80</v>
      </c>
      <c r="AY821" s="248" t="s">
        <v>151</v>
      </c>
    </row>
    <row r="822" spans="1:65" s="13" customFormat="1" ht="10.199999999999999">
      <c r="B822" s="217"/>
      <c r="C822" s="218"/>
      <c r="D822" s="213" t="s">
        <v>162</v>
      </c>
      <c r="E822" s="219" t="s">
        <v>1</v>
      </c>
      <c r="F822" s="220" t="s">
        <v>398</v>
      </c>
      <c r="G822" s="218"/>
      <c r="H822" s="221">
        <v>15.744</v>
      </c>
      <c r="I822" s="222"/>
      <c r="J822" s="218"/>
      <c r="K822" s="218"/>
      <c r="L822" s="223"/>
      <c r="M822" s="224"/>
      <c r="N822" s="225"/>
      <c r="O822" s="225"/>
      <c r="P822" s="225"/>
      <c r="Q822" s="225"/>
      <c r="R822" s="225"/>
      <c r="S822" s="225"/>
      <c r="T822" s="226"/>
      <c r="AT822" s="227" t="s">
        <v>162</v>
      </c>
      <c r="AU822" s="227" t="s">
        <v>89</v>
      </c>
      <c r="AV822" s="13" t="s">
        <v>89</v>
      </c>
      <c r="AW822" s="13" t="s">
        <v>34</v>
      </c>
      <c r="AX822" s="13" t="s">
        <v>80</v>
      </c>
      <c r="AY822" s="227" t="s">
        <v>151</v>
      </c>
    </row>
    <row r="823" spans="1:65" s="13" customFormat="1" ht="10.199999999999999">
      <c r="B823" s="217"/>
      <c r="C823" s="218"/>
      <c r="D823" s="213" t="s">
        <v>162</v>
      </c>
      <c r="E823" s="219" t="s">
        <v>1</v>
      </c>
      <c r="F823" s="220" t="s">
        <v>1287</v>
      </c>
      <c r="G823" s="218"/>
      <c r="H823" s="221">
        <v>0.42</v>
      </c>
      <c r="I823" s="222"/>
      <c r="J823" s="218"/>
      <c r="K823" s="218"/>
      <c r="L823" s="223"/>
      <c r="M823" s="224"/>
      <c r="N823" s="225"/>
      <c r="O823" s="225"/>
      <c r="P823" s="225"/>
      <c r="Q823" s="225"/>
      <c r="R823" s="225"/>
      <c r="S823" s="225"/>
      <c r="T823" s="226"/>
      <c r="AT823" s="227" t="s">
        <v>162</v>
      </c>
      <c r="AU823" s="227" t="s">
        <v>89</v>
      </c>
      <c r="AV823" s="13" t="s">
        <v>89</v>
      </c>
      <c r="AW823" s="13" t="s">
        <v>34</v>
      </c>
      <c r="AX823" s="13" t="s">
        <v>80</v>
      </c>
      <c r="AY823" s="227" t="s">
        <v>151</v>
      </c>
    </row>
    <row r="824" spans="1:65" s="16" customFormat="1" ht="10.199999999999999">
      <c r="B824" s="259"/>
      <c r="C824" s="260"/>
      <c r="D824" s="213" t="s">
        <v>162</v>
      </c>
      <c r="E824" s="261" t="s">
        <v>1</v>
      </c>
      <c r="F824" s="262" t="s">
        <v>274</v>
      </c>
      <c r="G824" s="260"/>
      <c r="H824" s="263">
        <v>16.164000000000001</v>
      </c>
      <c r="I824" s="264"/>
      <c r="J824" s="260"/>
      <c r="K824" s="260"/>
      <c r="L824" s="265"/>
      <c r="M824" s="266"/>
      <c r="N824" s="267"/>
      <c r="O824" s="267"/>
      <c r="P824" s="267"/>
      <c r="Q824" s="267"/>
      <c r="R824" s="267"/>
      <c r="S824" s="267"/>
      <c r="T824" s="268"/>
      <c r="AT824" s="269" t="s">
        <v>162</v>
      </c>
      <c r="AU824" s="269" t="s">
        <v>89</v>
      </c>
      <c r="AV824" s="16" t="s">
        <v>170</v>
      </c>
      <c r="AW824" s="16" t="s">
        <v>34</v>
      </c>
      <c r="AX824" s="16" t="s">
        <v>80</v>
      </c>
      <c r="AY824" s="269" t="s">
        <v>151</v>
      </c>
    </row>
    <row r="825" spans="1:65" s="15" customFormat="1" ht="10.199999999999999">
      <c r="B825" s="239"/>
      <c r="C825" s="240"/>
      <c r="D825" s="213" t="s">
        <v>162</v>
      </c>
      <c r="E825" s="241" t="s">
        <v>1</v>
      </c>
      <c r="F825" s="242" t="s">
        <v>235</v>
      </c>
      <c r="G825" s="240"/>
      <c r="H825" s="241" t="s">
        <v>1</v>
      </c>
      <c r="I825" s="243"/>
      <c r="J825" s="240"/>
      <c r="K825" s="240"/>
      <c r="L825" s="244"/>
      <c r="M825" s="245"/>
      <c r="N825" s="246"/>
      <c r="O825" s="246"/>
      <c r="P825" s="246"/>
      <c r="Q825" s="246"/>
      <c r="R825" s="246"/>
      <c r="S825" s="246"/>
      <c r="T825" s="247"/>
      <c r="AT825" s="248" t="s">
        <v>162</v>
      </c>
      <c r="AU825" s="248" t="s">
        <v>89</v>
      </c>
      <c r="AV825" s="15" t="s">
        <v>85</v>
      </c>
      <c r="AW825" s="15" t="s">
        <v>34</v>
      </c>
      <c r="AX825" s="15" t="s">
        <v>80</v>
      </c>
      <c r="AY825" s="248" t="s">
        <v>151</v>
      </c>
    </row>
    <row r="826" spans="1:65" s="13" customFormat="1" ht="10.199999999999999">
      <c r="B826" s="217"/>
      <c r="C826" s="218"/>
      <c r="D826" s="213" t="s">
        <v>162</v>
      </c>
      <c r="E826" s="219" t="s">
        <v>1</v>
      </c>
      <c r="F826" s="220" t="s">
        <v>1288</v>
      </c>
      <c r="G826" s="218"/>
      <c r="H826" s="221">
        <v>10.644</v>
      </c>
      <c r="I826" s="222"/>
      <c r="J826" s="218"/>
      <c r="K826" s="218"/>
      <c r="L826" s="223"/>
      <c r="M826" s="224"/>
      <c r="N826" s="225"/>
      <c r="O826" s="225"/>
      <c r="P826" s="225"/>
      <c r="Q826" s="225"/>
      <c r="R826" s="225"/>
      <c r="S826" s="225"/>
      <c r="T826" s="226"/>
      <c r="AT826" s="227" t="s">
        <v>162</v>
      </c>
      <c r="AU826" s="227" t="s">
        <v>89</v>
      </c>
      <c r="AV826" s="13" t="s">
        <v>89</v>
      </c>
      <c r="AW826" s="13" t="s">
        <v>34</v>
      </c>
      <c r="AX826" s="13" t="s">
        <v>80</v>
      </c>
      <c r="AY826" s="227" t="s">
        <v>151</v>
      </c>
    </row>
    <row r="827" spans="1:65" s="13" customFormat="1" ht="10.199999999999999">
      <c r="B827" s="217"/>
      <c r="C827" s="218"/>
      <c r="D827" s="213" t="s">
        <v>162</v>
      </c>
      <c r="E827" s="219" t="s">
        <v>1</v>
      </c>
      <c r="F827" s="220" t="s">
        <v>1289</v>
      </c>
      <c r="G827" s="218"/>
      <c r="H827" s="221">
        <v>-0.26700000000000002</v>
      </c>
      <c r="I827" s="222"/>
      <c r="J827" s="218"/>
      <c r="K827" s="218"/>
      <c r="L827" s="223"/>
      <c r="M827" s="224"/>
      <c r="N827" s="225"/>
      <c r="O827" s="225"/>
      <c r="P827" s="225"/>
      <c r="Q827" s="225"/>
      <c r="R827" s="225"/>
      <c r="S827" s="225"/>
      <c r="T827" s="226"/>
      <c r="AT827" s="227" t="s">
        <v>162</v>
      </c>
      <c r="AU827" s="227" t="s">
        <v>89</v>
      </c>
      <c r="AV827" s="13" t="s">
        <v>89</v>
      </c>
      <c r="AW827" s="13" t="s">
        <v>34</v>
      </c>
      <c r="AX827" s="13" t="s">
        <v>80</v>
      </c>
      <c r="AY827" s="227" t="s">
        <v>151</v>
      </c>
    </row>
    <row r="828" spans="1:65" s="13" customFormat="1" ht="10.199999999999999">
      <c r="B828" s="217"/>
      <c r="C828" s="218"/>
      <c r="D828" s="213" t="s">
        <v>162</v>
      </c>
      <c r="E828" s="219" t="s">
        <v>1</v>
      </c>
      <c r="F828" s="220" t="s">
        <v>1290</v>
      </c>
      <c r="G828" s="218"/>
      <c r="H828" s="221">
        <v>-0.21</v>
      </c>
      <c r="I828" s="222"/>
      <c r="J828" s="218"/>
      <c r="K828" s="218"/>
      <c r="L828" s="223"/>
      <c r="M828" s="224"/>
      <c r="N828" s="225"/>
      <c r="O828" s="225"/>
      <c r="P828" s="225"/>
      <c r="Q828" s="225"/>
      <c r="R828" s="225"/>
      <c r="S828" s="225"/>
      <c r="T828" s="226"/>
      <c r="AT828" s="227" t="s">
        <v>162</v>
      </c>
      <c r="AU828" s="227" t="s">
        <v>89</v>
      </c>
      <c r="AV828" s="13" t="s">
        <v>89</v>
      </c>
      <c r="AW828" s="13" t="s">
        <v>34</v>
      </c>
      <c r="AX828" s="13" t="s">
        <v>80</v>
      </c>
      <c r="AY828" s="227" t="s">
        <v>151</v>
      </c>
    </row>
    <row r="829" spans="1:65" s="16" customFormat="1" ht="10.199999999999999">
      <c r="B829" s="259"/>
      <c r="C829" s="260"/>
      <c r="D829" s="213" t="s">
        <v>162</v>
      </c>
      <c r="E829" s="261" t="s">
        <v>1</v>
      </c>
      <c r="F829" s="262" t="s">
        <v>274</v>
      </c>
      <c r="G829" s="260"/>
      <c r="H829" s="263">
        <v>10.167</v>
      </c>
      <c r="I829" s="264"/>
      <c r="J829" s="260"/>
      <c r="K829" s="260"/>
      <c r="L829" s="265"/>
      <c r="M829" s="266"/>
      <c r="N829" s="267"/>
      <c r="O829" s="267"/>
      <c r="P829" s="267"/>
      <c r="Q829" s="267"/>
      <c r="R829" s="267"/>
      <c r="S829" s="267"/>
      <c r="T829" s="268"/>
      <c r="AT829" s="269" t="s">
        <v>162</v>
      </c>
      <c r="AU829" s="269" t="s">
        <v>89</v>
      </c>
      <c r="AV829" s="16" t="s">
        <v>170</v>
      </c>
      <c r="AW829" s="16" t="s">
        <v>34</v>
      </c>
      <c r="AX829" s="16" t="s">
        <v>80</v>
      </c>
      <c r="AY829" s="269" t="s">
        <v>151</v>
      </c>
    </row>
    <row r="830" spans="1:65" s="14" customFormat="1" ht="10.199999999999999">
      <c r="B830" s="228"/>
      <c r="C830" s="229"/>
      <c r="D830" s="213" t="s">
        <v>162</v>
      </c>
      <c r="E830" s="230" t="s">
        <v>1</v>
      </c>
      <c r="F830" s="231" t="s">
        <v>164</v>
      </c>
      <c r="G830" s="229"/>
      <c r="H830" s="232">
        <v>37.116</v>
      </c>
      <c r="I830" s="233"/>
      <c r="J830" s="229"/>
      <c r="K830" s="229"/>
      <c r="L830" s="234"/>
      <c r="M830" s="235"/>
      <c r="N830" s="236"/>
      <c r="O830" s="236"/>
      <c r="P830" s="236"/>
      <c r="Q830" s="236"/>
      <c r="R830" s="236"/>
      <c r="S830" s="236"/>
      <c r="T830" s="237"/>
      <c r="AT830" s="238" t="s">
        <v>162</v>
      </c>
      <c r="AU830" s="238" t="s">
        <v>89</v>
      </c>
      <c r="AV830" s="14" t="s">
        <v>158</v>
      </c>
      <c r="AW830" s="14" t="s">
        <v>34</v>
      </c>
      <c r="AX830" s="14" t="s">
        <v>85</v>
      </c>
      <c r="AY830" s="238" t="s">
        <v>151</v>
      </c>
    </row>
    <row r="831" spans="1:65" s="2" customFormat="1" ht="36" customHeight="1">
      <c r="A831" s="35"/>
      <c r="B831" s="36"/>
      <c r="C831" s="249" t="s">
        <v>1309</v>
      </c>
      <c r="D831" s="249" t="s">
        <v>216</v>
      </c>
      <c r="E831" s="250" t="s">
        <v>1310</v>
      </c>
      <c r="F831" s="251" t="s">
        <v>1311</v>
      </c>
      <c r="G831" s="252" t="s">
        <v>231</v>
      </c>
      <c r="H831" s="253">
        <v>40.828000000000003</v>
      </c>
      <c r="I831" s="254"/>
      <c r="J831" s="255">
        <f>ROUND(I831*H831,2)</f>
        <v>0</v>
      </c>
      <c r="K831" s="251" t="s">
        <v>157</v>
      </c>
      <c r="L831" s="256"/>
      <c r="M831" s="257" t="s">
        <v>1</v>
      </c>
      <c r="N831" s="258" t="s">
        <v>45</v>
      </c>
      <c r="O831" s="72"/>
      <c r="P831" s="209">
        <f>O831*H831</f>
        <v>0</v>
      </c>
      <c r="Q831" s="209">
        <v>1.9199999999999998E-2</v>
      </c>
      <c r="R831" s="209">
        <f>Q831*H831</f>
        <v>0.78389759999999997</v>
      </c>
      <c r="S831" s="209">
        <v>0</v>
      </c>
      <c r="T831" s="210">
        <f>S831*H831</f>
        <v>0</v>
      </c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R831" s="211" t="s">
        <v>367</v>
      </c>
      <c r="AT831" s="211" t="s">
        <v>216</v>
      </c>
      <c r="AU831" s="211" t="s">
        <v>89</v>
      </c>
      <c r="AY831" s="18" t="s">
        <v>151</v>
      </c>
      <c r="BE831" s="212">
        <f>IF(N831="základní",J831,0)</f>
        <v>0</v>
      </c>
      <c r="BF831" s="212">
        <f>IF(N831="snížená",J831,0)</f>
        <v>0</v>
      </c>
      <c r="BG831" s="212">
        <f>IF(N831="zákl. přenesená",J831,0)</f>
        <v>0</v>
      </c>
      <c r="BH831" s="212">
        <f>IF(N831="sníž. přenesená",J831,0)</f>
        <v>0</v>
      </c>
      <c r="BI831" s="212">
        <f>IF(N831="nulová",J831,0)</f>
        <v>0</v>
      </c>
      <c r="BJ831" s="18" t="s">
        <v>85</v>
      </c>
      <c r="BK831" s="212">
        <f>ROUND(I831*H831,2)</f>
        <v>0</v>
      </c>
      <c r="BL831" s="18" t="s">
        <v>264</v>
      </c>
      <c r="BM831" s="211" t="s">
        <v>1312</v>
      </c>
    </row>
    <row r="832" spans="1:65" s="13" customFormat="1" ht="10.199999999999999">
      <c r="B832" s="217"/>
      <c r="C832" s="218"/>
      <c r="D832" s="213" t="s">
        <v>162</v>
      </c>
      <c r="E832" s="218"/>
      <c r="F832" s="220" t="s">
        <v>1313</v>
      </c>
      <c r="G832" s="218"/>
      <c r="H832" s="221">
        <v>40.828000000000003</v>
      </c>
      <c r="I832" s="222"/>
      <c r="J832" s="218"/>
      <c r="K832" s="218"/>
      <c r="L832" s="223"/>
      <c r="M832" s="224"/>
      <c r="N832" s="225"/>
      <c r="O832" s="225"/>
      <c r="P832" s="225"/>
      <c r="Q832" s="225"/>
      <c r="R832" s="225"/>
      <c r="S832" s="225"/>
      <c r="T832" s="226"/>
      <c r="AT832" s="227" t="s">
        <v>162</v>
      </c>
      <c r="AU832" s="227" t="s">
        <v>89</v>
      </c>
      <c r="AV832" s="13" t="s">
        <v>89</v>
      </c>
      <c r="AW832" s="13" t="s">
        <v>4</v>
      </c>
      <c r="AX832" s="13" t="s">
        <v>85</v>
      </c>
      <c r="AY832" s="227" t="s">
        <v>151</v>
      </c>
    </row>
    <row r="833" spans="1:65" s="2" customFormat="1" ht="36" customHeight="1">
      <c r="A833" s="35"/>
      <c r="B833" s="36"/>
      <c r="C833" s="200" t="s">
        <v>1314</v>
      </c>
      <c r="D833" s="200" t="s">
        <v>153</v>
      </c>
      <c r="E833" s="201" t="s">
        <v>1315</v>
      </c>
      <c r="F833" s="202" t="s">
        <v>1316</v>
      </c>
      <c r="G833" s="203" t="s">
        <v>231</v>
      </c>
      <c r="H833" s="204">
        <v>37.116</v>
      </c>
      <c r="I833" s="205"/>
      <c r="J833" s="206">
        <f>ROUND(I833*H833,2)</f>
        <v>0</v>
      </c>
      <c r="K833" s="202" t="s">
        <v>157</v>
      </c>
      <c r="L833" s="40"/>
      <c r="M833" s="207" t="s">
        <v>1</v>
      </c>
      <c r="N833" s="208" t="s">
        <v>45</v>
      </c>
      <c r="O833" s="72"/>
      <c r="P833" s="209">
        <f>O833*H833</f>
        <v>0</v>
      </c>
      <c r="Q833" s="209">
        <v>0</v>
      </c>
      <c r="R833" s="209">
        <f>Q833*H833</f>
        <v>0</v>
      </c>
      <c r="S833" s="209">
        <v>0</v>
      </c>
      <c r="T833" s="210">
        <f>S833*H833</f>
        <v>0</v>
      </c>
      <c r="U833" s="35"/>
      <c r="V833" s="35"/>
      <c r="W833" s="35"/>
      <c r="X833" s="35"/>
      <c r="Y833" s="35"/>
      <c r="Z833" s="35"/>
      <c r="AA833" s="35"/>
      <c r="AB833" s="35"/>
      <c r="AC833" s="35"/>
      <c r="AD833" s="35"/>
      <c r="AE833" s="35"/>
      <c r="AR833" s="211" t="s">
        <v>264</v>
      </c>
      <c r="AT833" s="211" t="s">
        <v>153</v>
      </c>
      <c r="AU833" s="211" t="s">
        <v>89</v>
      </c>
      <c r="AY833" s="18" t="s">
        <v>151</v>
      </c>
      <c r="BE833" s="212">
        <f>IF(N833="základní",J833,0)</f>
        <v>0</v>
      </c>
      <c r="BF833" s="212">
        <f>IF(N833="snížená",J833,0)</f>
        <v>0</v>
      </c>
      <c r="BG833" s="212">
        <f>IF(N833="zákl. přenesená",J833,0)</f>
        <v>0</v>
      </c>
      <c r="BH833" s="212">
        <f>IF(N833="sníž. přenesená",J833,0)</f>
        <v>0</v>
      </c>
      <c r="BI833" s="212">
        <f>IF(N833="nulová",J833,0)</f>
        <v>0</v>
      </c>
      <c r="BJ833" s="18" t="s">
        <v>85</v>
      </c>
      <c r="BK833" s="212">
        <f>ROUND(I833*H833,2)</f>
        <v>0</v>
      </c>
      <c r="BL833" s="18" t="s">
        <v>264</v>
      </c>
      <c r="BM833" s="211" t="s">
        <v>1317</v>
      </c>
    </row>
    <row r="834" spans="1:65" s="2" customFormat="1" ht="24" customHeight="1">
      <c r="A834" s="35"/>
      <c r="B834" s="36"/>
      <c r="C834" s="200" t="s">
        <v>1318</v>
      </c>
      <c r="D834" s="200" t="s">
        <v>153</v>
      </c>
      <c r="E834" s="201" t="s">
        <v>1319</v>
      </c>
      <c r="F834" s="202" t="s">
        <v>1320</v>
      </c>
      <c r="G834" s="203" t="s">
        <v>231</v>
      </c>
      <c r="H834" s="204">
        <v>37.116</v>
      </c>
      <c r="I834" s="205"/>
      <c r="J834" s="206">
        <f>ROUND(I834*H834,2)</f>
        <v>0</v>
      </c>
      <c r="K834" s="202" t="s">
        <v>157</v>
      </c>
      <c r="L834" s="40"/>
      <c r="M834" s="207" t="s">
        <v>1</v>
      </c>
      <c r="N834" s="208" t="s">
        <v>45</v>
      </c>
      <c r="O834" s="72"/>
      <c r="P834" s="209">
        <f>O834*H834</f>
        <v>0</v>
      </c>
      <c r="Q834" s="209">
        <v>1.5E-3</v>
      </c>
      <c r="R834" s="209">
        <f>Q834*H834</f>
        <v>5.5674000000000001E-2</v>
      </c>
      <c r="S834" s="209">
        <v>0</v>
      </c>
      <c r="T834" s="210">
        <f>S834*H834</f>
        <v>0</v>
      </c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R834" s="211" t="s">
        <v>264</v>
      </c>
      <c r="AT834" s="211" t="s">
        <v>153</v>
      </c>
      <c r="AU834" s="211" t="s">
        <v>89</v>
      </c>
      <c r="AY834" s="18" t="s">
        <v>151</v>
      </c>
      <c r="BE834" s="212">
        <f>IF(N834="základní",J834,0)</f>
        <v>0</v>
      </c>
      <c r="BF834" s="212">
        <f>IF(N834="snížená",J834,0)</f>
        <v>0</v>
      </c>
      <c r="BG834" s="212">
        <f>IF(N834="zákl. přenesená",J834,0)</f>
        <v>0</v>
      </c>
      <c r="BH834" s="212">
        <f>IF(N834="sníž. přenesená",J834,0)</f>
        <v>0</v>
      </c>
      <c r="BI834" s="212">
        <f>IF(N834="nulová",J834,0)</f>
        <v>0</v>
      </c>
      <c r="BJ834" s="18" t="s">
        <v>85</v>
      </c>
      <c r="BK834" s="212">
        <f>ROUND(I834*H834,2)</f>
        <v>0</v>
      </c>
      <c r="BL834" s="18" t="s">
        <v>264</v>
      </c>
      <c r="BM834" s="211" t="s">
        <v>1321</v>
      </c>
    </row>
    <row r="835" spans="1:65" s="2" customFormat="1" ht="16.5" customHeight="1">
      <c r="A835" s="35"/>
      <c r="B835" s="36"/>
      <c r="C835" s="200" t="s">
        <v>1322</v>
      </c>
      <c r="D835" s="200" t="s">
        <v>153</v>
      </c>
      <c r="E835" s="201" t="s">
        <v>1323</v>
      </c>
      <c r="F835" s="202" t="s">
        <v>1324</v>
      </c>
      <c r="G835" s="203" t="s">
        <v>365</v>
      </c>
      <c r="H835" s="204">
        <v>56.06</v>
      </c>
      <c r="I835" s="205"/>
      <c r="J835" s="206">
        <f>ROUND(I835*H835,2)</f>
        <v>0</v>
      </c>
      <c r="K835" s="202" t="s">
        <v>157</v>
      </c>
      <c r="L835" s="40"/>
      <c r="M835" s="207" t="s">
        <v>1</v>
      </c>
      <c r="N835" s="208" t="s">
        <v>45</v>
      </c>
      <c r="O835" s="72"/>
      <c r="P835" s="209">
        <f>O835*H835</f>
        <v>0</v>
      </c>
      <c r="Q835" s="209">
        <v>3.0000000000000001E-5</v>
      </c>
      <c r="R835" s="209">
        <f>Q835*H835</f>
        <v>1.6818E-3</v>
      </c>
      <c r="S835" s="209">
        <v>0</v>
      </c>
      <c r="T835" s="210">
        <f>S835*H835</f>
        <v>0</v>
      </c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  <c r="AR835" s="211" t="s">
        <v>264</v>
      </c>
      <c r="AT835" s="211" t="s">
        <v>153</v>
      </c>
      <c r="AU835" s="211" t="s">
        <v>89</v>
      </c>
      <c r="AY835" s="18" t="s">
        <v>151</v>
      </c>
      <c r="BE835" s="212">
        <f>IF(N835="základní",J835,0)</f>
        <v>0</v>
      </c>
      <c r="BF835" s="212">
        <f>IF(N835="snížená",J835,0)</f>
        <v>0</v>
      </c>
      <c r="BG835" s="212">
        <f>IF(N835="zákl. přenesená",J835,0)</f>
        <v>0</v>
      </c>
      <c r="BH835" s="212">
        <f>IF(N835="sníž. přenesená",J835,0)</f>
        <v>0</v>
      </c>
      <c r="BI835" s="212">
        <f>IF(N835="nulová",J835,0)</f>
        <v>0</v>
      </c>
      <c r="BJ835" s="18" t="s">
        <v>85</v>
      </c>
      <c r="BK835" s="212">
        <f>ROUND(I835*H835,2)</f>
        <v>0</v>
      </c>
      <c r="BL835" s="18" t="s">
        <v>264</v>
      </c>
      <c r="BM835" s="211" t="s">
        <v>1325</v>
      </c>
    </row>
    <row r="836" spans="1:65" s="15" customFormat="1" ht="10.199999999999999">
      <c r="B836" s="239"/>
      <c r="C836" s="240"/>
      <c r="D836" s="213" t="s">
        <v>162</v>
      </c>
      <c r="E836" s="241" t="s">
        <v>1</v>
      </c>
      <c r="F836" s="242" t="s">
        <v>1326</v>
      </c>
      <c r="G836" s="240"/>
      <c r="H836" s="241" t="s">
        <v>1</v>
      </c>
      <c r="I836" s="243"/>
      <c r="J836" s="240"/>
      <c r="K836" s="240"/>
      <c r="L836" s="244"/>
      <c r="M836" s="245"/>
      <c r="N836" s="246"/>
      <c r="O836" s="246"/>
      <c r="P836" s="246"/>
      <c r="Q836" s="246"/>
      <c r="R836" s="246"/>
      <c r="S836" s="246"/>
      <c r="T836" s="247"/>
      <c r="AT836" s="248" t="s">
        <v>162</v>
      </c>
      <c r="AU836" s="248" t="s">
        <v>89</v>
      </c>
      <c r="AV836" s="15" t="s">
        <v>85</v>
      </c>
      <c r="AW836" s="15" t="s">
        <v>34</v>
      </c>
      <c r="AX836" s="15" t="s">
        <v>80</v>
      </c>
      <c r="AY836" s="248" t="s">
        <v>151</v>
      </c>
    </row>
    <row r="837" spans="1:65" s="15" customFormat="1" ht="10.199999999999999">
      <c r="B837" s="239"/>
      <c r="C837" s="240"/>
      <c r="D837" s="213" t="s">
        <v>162</v>
      </c>
      <c r="E837" s="241" t="s">
        <v>1</v>
      </c>
      <c r="F837" s="242" t="s">
        <v>233</v>
      </c>
      <c r="G837" s="240"/>
      <c r="H837" s="241" t="s">
        <v>1</v>
      </c>
      <c r="I837" s="243"/>
      <c r="J837" s="240"/>
      <c r="K837" s="240"/>
      <c r="L837" s="244"/>
      <c r="M837" s="245"/>
      <c r="N837" s="246"/>
      <c r="O837" s="246"/>
      <c r="P837" s="246"/>
      <c r="Q837" s="246"/>
      <c r="R837" s="246"/>
      <c r="S837" s="246"/>
      <c r="T837" s="247"/>
      <c r="AT837" s="248" t="s">
        <v>162</v>
      </c>
      <c r="AU837" s="248" t="s">
        <v>89</v>
      </c>
      <c r="AV837" s="15" t="s">
        <v>85</v>
      </c>
      <c r="AW837" s="15" t="s">
        <v>34</v>
      </c>
      <c r="AX837" s="15" t="s">
        <v>80</v>
      </c>
      <c r="AY837" s="248" t="s">
        <v>151</v>
      </c>
    </row>
    <row r="838" spans="1:65" s="13" customFormat="1" ht="20.399999999999999">
      <c r="B838" s="217"/>
      <c r="C838" s="218"/>
      <c r="D838" s="213" t="s">
        <v>162</v>
      </c>
      <c r="E838" s="219" t="s">
        <v>1</v>
      </c>
      <c r="F838" s="220" t="s">
        <v>1327</v>
      </c>
      <c r="G838" s="218"/>
      <c r="H838" s="221">
        <v>17</v>
      </c>
      <c r="I838" s="222"/>
      <c r="J838" s="218"/>
      <c r="K838" s="218"/>
      <c r="L838" s="223"/>
      <c r="M838" s="224"/>
      <c r="N838" s="225"/>
      <c r="O838" s="225"/>
      <c r="P838" s="225"/>
      <c r="Q838" s="225"/>
      <c r="R838" s="225"/>
      <c r="S838" s="225"/>
      <c r="T838" s="226"/>
      <c r="AT838" s="227" t="s">
        <v>162</v>
      </c>
      <c r="AU838" s="227" t="s">
        <v>89</v>
      </c>
      <c r="AV838" s="13" t="s">
        <v>89</v>
      </c>
      <c r="AW838" s="13" t="s">
        <v>34</v>
      </c>
      <c r="AX838" s="13" t="s">
        <v>80</v>
      </c>
      <c r="AY838" s="227" t="s">
        <v>151</v>
      </c>
    </row>
    <row r="839" spans="1:65" s="15" customFormat="1" ht="10.199999999999999">
      <c r="B839" s="239"/>
      <c r="C839" s="240"/>
      <c r="D839" s="213" t="s">
        <v>162</v>
      </c>
      <c r="E839" s="241" t="s">
        <v>1</v>
      </c>
      <c r="F839" s="242" t="s">
        <v>275</v>
      </c>
      <c r="G839" s="240"/>
      <c r="H839" s="241" t="s">
        <v>1</v>
      </c>
      <c r="I839" s="243"/>
      <c r="J839" s="240"/>
      <c r="K839" s="240"/>
      <c r="L839" s="244"/>
      <c r="M839" s="245"/>
      <c r="N839" s="246"/>
      <c r="O839" s="246"/>
      <c r="P839" s="246"/>
      <c r="Q839" s="246"/>
      <c r="R839" s="246"/>
      <c r="S839" s="246"/>
      <c r="T839" s="247"/>
      <c r="AT839" s="248" t="s">
        <v>162</v>
      </c>
      <c r="AU839" s="248" t="s">
        <v>89</v>
      </c>
      <c r="AV839" s="15" t="s">
        <v>85</v>
      </c>
      <c r="AW839" s="15" t="s">
        <v>34</v>
      </c>
      <c r="AX839" s="15" t="s">
        <v>80</v>
      </c>
      <c r="AY839" s="248" t="s">
        <v>151</v>
      </c>
    </row>
    <row r="840" spans="1:65" s="13" customFormat="1" ht="10.199999999999999">
      <c r="B840" s="217"/>
      <c r="C840" s="218"/>
      <c r="D840" s="213" t="s">
        <v>162</v>
      </c>
      <c r="E840" s="219" t="s">
        <v>1</v>
      </c>
      <c r="F840" s="220" t="s">
        <v>1328</v>
      </c>
      <c r="G840" s="218"/>
      <c r="H840" s="221">
        <v>15.66</v>
      </c>
      <c r="I840" s="222"/>
      <c r="J840" s="218"/>
      <c r="K840" s="218"/>
      <c r="L840" s="223"/>
      <c r="M840" s="224"/>
      <c r="N840" s="225"/>
      <c r="O840" s="225"/>
      <c r="P840" s="225"/>
      <c r="Q840" s="225"/>
      <c r="R840" s="225"/>
      <c r="S840" s="225"/>
      <c r="T840" s="226"/>
      <c r="AT840" s="227" t="s">
        <v>162</v>
      </c>
      <c r="AU840" s="227" t="s">
        <v>89</v>
      </c>
      <c r="AV840" s="13" t="s">
        <v>89</v>
      </c>
      <c r="AW840" s="13" t="s">
        <v>34</v>
      </c>
      <c r="AX840" s="13" t="s">
        <v>80</v>
      </c>
      <c r="AY840" s="227" t="s">
        <v>151</v>
      </c>
    </row>
    <row r="841" spans="1:65" s="15" customFormat="1" ht="10.199999999999999">
      <c r="B841" s="239"/>
      <c r="C841" s="240"/>
      <c r="D841" s="213" t="s">
        <v>162</v>
      </c>
      <c r="E841" s="241" t="s">
        <v>1</v>
      </c>
      <c r="F841" s="242" t="s">
        <v>235</v>
      </c>
      <c r="G841" s="240"/>
      <c r="H841" s="241" t="s">
        <v>1</v>
      </c>
      <c r="I841" s="243"/>
      <c r="J841" s="240"/>
      <c r="K841" s="240"/>
      <c r="L841" s="244"/>
      <c r="M841" s="245"/>
      <c r="N841" s="246"/>
      <c r="O841" s="246"/>
      <c r="P841" s="246"/>
      <c r="Q841" s="246"/>
      <c r="R841" s="246"/>
      <c r="S841" s="246"/>
      <c r="T841" s="247"/>
      <c r="AT841" s="248" t="s">
        <v>162</v>
      </c>
      <c r="AU841" s="248" t="s">
        <v>89</v>
      </c>
      <c r="AV841" s="15" t="s">
        <v>85</v>
      </c>
      <c r="AW841" s="15" t="s">
        <v>34</v>
      </c>
      <c r="AX841" s="15" t="s">
        <v>80</v>
      </c>
      <c r="AY841" s="248" t="s">
        <v>151</v>
      </c>
    </row>
    <row r="842" spans="1:65" s="13" customFormat="1" ht="20.399999999999999">
      <c r="B842" s="217"/>
      <c r="C842" s="218"/>
      <c r="D842" s="213" t="s">
        <v>162</v>
      </c>
      <c r="E842" s="219" t="s">
        <v>1</v>
      </c>
      <c r="F842" s="220" t="s">
        <v>1329</v>
      </c>
      <c r="G842" s="218"/>
      <c r="H842" s="221">
        <v>13.06</v>
      </c>
      <c r="I842" s="222"/>
      <c r="J842" s="218"/>
      <c r="K842" s="218"/>
      <c r="L842" s="223"/>
      <c r="M842" s="224"/>
      <c r="N842" s="225"/>
      <c r="O842" s="225"/>
      <c r="P842" s="225"/>
      <c r="Q842" s="225"/>
      <c r="R842" s="225"/>
      <c r="S842" s="225"/>
      <c r="T842" s="226"/>
      <c r="AT842" s="227" t="s">
        <v>162</v>
      </c>
      <c r="AU842" s="227" t="s">
        <v>89</v>
      </c>
      <c r="AV842" s="13" t="s">
        <v>89</v>
      </c>
      <c r="AW842" s="13" t="s">
        <v>34</v>
      </c>
      <c r="AX842" s="13" t="s">
        <v>80</v>
      </c>
      <c r="AY842" s="227" t="s">
        <v>151</v>
      </c>
    </row>
    <row r="843" spans="1:65" s="13" customFormat="1" ht="20.399999999999999">
      <c r="B843" s="217"/>
      <c r="C843" s="218"/>
      <c r="D843" s="213" t="s">
        <v>162</v>
      </c>
      <c r="E843" s="219" t="s">
        <v>1</v>
      </c>
      <c r="F843" s="220" t="s">
        <v>1330</v>
      </c>
      <c r="G843" s="218"/>
      <c r="H843" s="221">
        <v>6.04</v>
      </c>
      <c r="I843" s="222"/>
      <c r="J843" s="218"/>
      <c r="K843" s="218"/>
      <c r="L843" s="223"/>
      <c r="M843" s="224"/>
      <c r="N843" s="225"/>
      <c r="O843" s="225"/>
      <c r="P843" s="225"/>
      <c r="Q843" s="225"/>
      <c r="R843" s="225"/>
      <c r="S843" s="225"/>
      <c r="T843" s="226"/>
      <c r="AT843" s="227" t="s">
        <v>162</v>
      </c>
      <c r="AU843" s="227" t="s">
        <v>89</v>
      </c>
      <c r="AV843" s="13" t="s">
        <v>89</v>
      </c>
      <c r="AW843" s="13" t="s">
        <v>34</v>
      </c>
      <c r="AX843" s="13" t="s">
        <v>80</v>
      </c>
      <c r="AY843" s="227" t="s">
        <v>151</v>
      </c>
    </row>
    <row r="844" spans="1:65" s="13" customFormat="1" ht="10.199999999999999">
      <c r="B844" s="217"/>
      <c r="C844" s="218"/>
      <c r="D844" s="213" t="s">
        <v>162</v>
      </c>
      <c r="E844" s="219" t="s">
        <v>1</v>
      </c>
      <c r="F844" s="220" t="s">
        <v>1331</v>
      </c>
      <c r="G844" s="218"/>
      <c r="H844" s="221">
        <v>4.3</v>
      </c>
      <c r="I844" s="222"/>
      <c r="J844" s="218"/>
      <c r="K844" s="218"/>
      <c r="L844" s="223"/>
      <c r="M844" s="224"/>
      <c r="N844" s="225"/>
      <c r="O844" s="225"/>
      <c r="P844" s="225"/>
      <c r="Q844" s="225"/>
      <c r="R844" s="225"/>
      <c r="S844" s="225"/>
      <c r="T844" s="226"/>
      <c r="AT844" s="227" t="s">
        <v>162</v>
      </c>
      <c r="AU844" s="227" t="s">
        <v>89</v>
      </c>
      <c r="AV844" s="13" t="s">
        <v>89</v>
      </c>
      <c r="AW844" s="13" t="s">
        <v>34</v>
      </c>
      <c r="AX844" s="13" t="s">
        <v>80</v>
      </c>
      <c r="AY844" s="227" t="s">
        <v>151</v>
      </c>
    </row>
    <row r="845" spans="1:65" s="14" customFormat="1" ht="10.199999999999999">
      <c r="B845" s="228"/>
      <c r="C845" s="229"/>
      <c r="D845" s="213" t="s">
        <v>162</v>
      </c>
      <c r="E845" s="230" t="s">
        <v>1</v>
      </c>
      <c r="F845" s="231" t="s">
        <v>164</v>
      </c>
      <c r="G845" s="229"/>
      <c r="H845" s="232">
        <v>56.059999999999995</v>
      </c>
      <c r="I845" s="233"/>
      <c r="J845" s="229"/>
      <c r="K845" s="229"/>
      <c r="L845" s="234"/>
      <c r="M845" s="235"/>
      <c r="N845" s="236"/>
      <c r="O845" s="236"/>
      <c r="P845" s="236"/>
      <c r="Q845" s="236"/>
      <c r="R845" s="236"/>
      <c r="S845" s="236"/>
      <c r="T845" s="237"/>
      <c r="AT845" s="238" t="s">
        <v>162</v>
      </c>
      <c r="AU845" s="238" t="s">
        <v>89</v>
      </c>
      <c r="AV845" s="14" t="s">
        <v>158</v>
      </c>
      <c r="AW845" s="14" t="s">
        <v>34</v>
      </c>
      <c r="AX845" s="14" t="s">
        <v>85</v>
      </c>
      <c r="AY845" s="238" t="s">
        <v>151</v>
      </c>
    </row>
    <row r="846" spans="1:65" s="2" customFormat="1" ht="24" customHeight="1">
      <c r="A846" s="35"/>
      <c r="B846" s="36"/>
      <c r="C846" s="200" t="s">
        <v>1332</v>
      </c>
      <c r="D846" s="200" t="s">
        <v>153</v>
      </c>
      <c r="E846" s="201" t="s">
        <v>1333</v>
      </c>
      <c r="F846" s="202" t="s">
        <v>1334</v>
      </c>
      <c r="G846" s="203" t="s">
        <v>611</v>
      </c>
      <c r="H846" s="270"/>
      <c r="I846" s="205"/>
      <c r="J846" s="206">
        <f>ROUND(I846*H846,2)</f>
        <v>0</v>
      </c>
      <c r="K846" s="202" t="s">
        <v>157</v>
      </c>
      <c r="L846" s="40"/>
      <c r="M846" s="207" t="s">
        <v>1</v>
      </c>
      <c r="N846" s="208" t="s">
        <v>45</v>
      </c>
      <c r="O846" s="72"/>
      <c r="P846" s="209">
        <f>O846*H846</f>
        <v>0</v>
      </c>
      <c r="Q846" s="209">
        <v>0</v>
      </c>
      <c r="R846" s="209">
        <f>Q846*H846</f>
        <v>0</v>
      </c>
      <c r="S846" s="209">
        <v>0</v>
      </c>
      <c r="T846" s="210">
        <f>S846*H846</f>
        <v>0</v>
      </c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R846" s="211" t="s">
        <v>264</v>
      </c>
      <c r="AT846" s="211" t="s">
        <v>153</v>
      </c>
      <c r="AU846" s="211" t="s">
        <v>89</v>
      </c>
      <c r="AY846" s="18" t="s">
        <v>151</v>
      </c>
      <c r="BE846" s="212">
        <f>IF(N846="základní",J846,0)</f>
        <v>0</v>
      </c>
      <c r="BF846" s="212">
        <f>IF(N846="snížená",J846,0)</f>
        <v>0</v>
      </c>
      <c r="BG846" s="212">
        <f>IF(N846="zákl. přenesená",J846,0)</f>
        <v>0</v>
      </c>
      <c r="BH846" s="212">
        <f>IF(N846="sníž. přenesená",J846,0)</f>
        <v>0</v>
      </c>
      <c r="BI846" s="212">
        <f>IF(N846="nulová",J846,0)</f>
        <v>0</v>
      </c>
      <c r="BJ846" s="18" t="s">
        <v>85</v>
      </c>
      <c r="BK846" s="212">
        <f>ROUND(I846*H846,2)</f>
        <v>0</v>
      </c>
      <c r="BL846" s="18" t="s">
        <v>264</v>
      </c>
      <c r="BM846" s="211" t="s">
        <v>1335</v>
      </c>
    </row>
    <row r="847" spans="1:65" s="12" customFormat="1" ht="22.8" customHeight="1">
      <c r="B847" s="184"/>
      <c r="C847" s="185"/>
      <c r="D847" s="186" t="s">
        <v>79</v>
      </c>
      <c r="E847" s="198" t="s">
        <v>1336</v>
      </c>
      <c r="F847" s="198" t="s">
        <v>1337</v>
      </c>
      <c r="G847" s="185"/>
      <c r="H847" s="185"/>
      <c r="I847" s="188"/>
      <c r="J847" s="199">
        <f>BK847</f>
        <v>0</v>
      </c>
      <c r="K847" s="185"/>
      <c r="L847" s="190"/>
      <c r="M847" s="191"/>
      <c r="N847" s="192"/>
      <c r="O847" s="192"/>
      <c r="P847" s="193">
        <f>SUM(P848:P1027)</f>
        <v>0</v>
      </c>
      <c r="Q847" s="192"/>
      <c r="R847" s="193">
        <f>SUM(R848:R1027)</f>
        <v>1.9605748000000003</v>
      </c>
      <c r="S847" s="192"/>
      <c r="T847" s="194">
        <f>SUM(T848:T1027)</f>
        <v>6.0243170000000008</v>
      </c>
      <c r="AR847" s="195" t="s">
        <v>89</v>
      </c>
      <c r="AT847" s="196" t="s">
        <v>79</v>
      </c>
      <c r="AU847" s="196" t="s">
        <v>85</v>
      </c>
      <c r="AY847" s="195" t="s">
        <v>151</v>
      </c>
      <c r="BK847" s="197">
        <f>SUM(BK848:BK1027)</f>
        <v>0</v>
      </c>
    </row>
    <row r="848" spans="1:65" s="2" customFormat="1" ht="16.5" customHeight="1">
      <c r="A848" s="35"/>
      <c r="B848" s="36"/>
      <c r="C848" s="200" t="s">
        <v>1338</v>
      </c>
      <c r="D848" s="200" t="s">
        <v>153</v>
      </c>
      <c r="E848" s="201" t="s">
        <v>1339</v>
      </c>
      <c r="F848" s="202" t="s">
        <v>1340</v>
      </c>
      <c r="G848" s="203" t="s">
        <v>231</v>
      </c>
      <c r="H848" s="204">
        <v>92.176000000000002</v>
      </c>
      <c r="I848" s="205"/>
      <c r="J848" s="206">
        <f>ROUND(I848*H848,2)</f>
        <v>0</v>
      </c>
      <c r="K848" s="202" t="s">
        <v>157</v>
      </c>
      <c r="L848" s="40"/>
      <c r="M848" s="207" t="s">
        <v>1</v>
      </c>
      <c r="N848" s="208" t="s">
        <v>45</v>
      </c>
      <c r="O848" s="72"/>
      <c r="P848" s="209">
        <f>O848*H848</f>
        <v>0</v>
      </c>
      <c r="Q848" s="209">
        <v>2.9999999999999997E-4</v>
      </c>
      <c r="R848" s="209">
        <f>Q848*H848</f>
        <v>2.7652799999999998E-2</v>
      </c>
      <c r="S848" s="209">
        <v>0</v>
      </c>
      <c r="T848" s="210">
        <f>S848*H848</f>
        <v>0</v>
      </c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R848" s="211" t="s">
        <v>264</v>
      </c>
      <c r="AT848" s="211" t="s">
        <v>153</v>
      </c>
      <c r="AU848" s="211" t="s">
        <v>89</v>
      </c>
      <c r="AY848" s="18" t="s">
        <v>151</v>
      </c>
      <c r="BE848" s="212">
        <f>IF(N848="základní",J848,0)</f>
        <v>0</v>
      </c>
      <c r="BF848" s="212">
        <f>IF(N848="snížená",J848,0)</f>
        <v>0</v>
      </c>
      <c r="BG848" s="212">
        <f>IF(N848="zákl. přenesená",J848,0)</f>
        <v>0</v>
      </c>
      <c r="BH848" s="212">
        <f>IF(N848="sníž. přenesená",J848,0)</f>
        <v>0</v>
      </c>
      <c r="BI848" s="212">
        <f>IF(N848="nulová",J848,0)</f>
        <v>0</v>
      </c>
      <c r="BJ848" s="18" t="s">
        <v>85</v>
      </c>
      <c r="BK848" s="212">
        <f>ROUND(I848*H848,2)</f>
        <v>0</v>
      </c>
      <c r="BL848" s="18" t="s">
        <v>264</v>
      </c>
      <c r="BM848" s="211" t="s">
        <v>1341</v>
      </c>
    </row>
    <row r="849" spans="2:51" s="15" customFormat="1" ht="10.199999999999999">
      <c r="B849" s="239"/>
      <c r="C849" s="240"/>
      <c r="D849" s="213" t="s">
        <v>162</v>
      </c>
      <c r="E849" s="241" t="s">
        <v>1</v>
      </c>
      <c r="F849" s="242" t="s">
        <v>233</v>
      </c>
      <c r="G849" s="240"/>
      <c r="H849" s="241" t="s">
        <v>1</v>
      </c>
      <c r="I849" s="243"/>
      <c r="J849" s="240"/>
      <c r="K849" s="240"/>
      <c r="L849" s="244"/>
      <c r="M849" s="245"/>
      <c r="N849" s="246"/>
      <c r="O849" s="246"/>
      <c r="P849" s="246"/>
      <c r="Q849" s="246"/>
      <c r="R849" s="246"/>
      <c r="S849" s="246"/>
      <c r="T849" s="247"/>
      <c r="AT849" s="248" t="s">
        <v>162</v>
      </c>
      <c r="AU849" s="248" t="s">
        <v>89</v>
      </c>
      <c r="AV849" s="15" t="s">
        <v>85</v>
      </c>
      <c r="AW849" s="15" t="s">
        <v>34</v>
      </c>
      <c r="AX849" s="15" t="s">
        <v>80</v>
      </c>
      <c r="AY849" s="248" t="s">
        <v>151</v>
      </c>
    </row>
    <row r="850" spans="2:51" s="13" customFormat="1" ht="10.199999999999999">
      <c r="B850" s="217"/>
      <c r="C850" s="218"/>
      <c r="D850" s="213" t="s">
        <v>162</v>
      </c>
      <c r="E850" s="219" t="s">
        <v>1</v>
      </c>
      <c r="F850" s="220" t="s">
        <v>269</v>
      </c>
      <c r="G850" s="218"/>
      <c r="H850" s="221">
        <v>26.28</v>
      </c>
      <c r="I850" s="222"/>
      <c r="J850" s="218"/>
      <c r="K850" s="218"/>
      <c r="L850" s="223"/>
      <c r="M850" s="224"/>
      <c r="N850" s="225"/>
      <c r="O850" s="225"/>
      <c r="P850" s="225"/>
      <c r="Q850" s="225"/>
      <c r="R850" s="225"/>
      <c r="S850" s="225"/>
      <c r="T850" s="226"/>
      <c r="AT850" s="227" t="s">
        <v>162</v>
      </c>
      <c r="AU850" s="227" t="s">
        <v>89</v>
      </c>
      <c r="AV850" s="13" t="s">
        <v>89</v>
      </c>
      <c r="AW850" s="13" t="s">
        <v>34</v>
      </c>
      <c r="AX850" s="13" t="s">
        <v>80</v>
      </c>
      <c r="AY850" s="227" t="s">
        <v>151</v>
      </c>
    </row>
    <row r="851" spans="2:51" s="13" customFormat="1" ht="10.199999999999999">
      <c r="B851" s="217"/>
      <c r="C851" s="218"/>
      <c r="D851" s="213" t="s">
        <v>162</v>
      </c>
      <c r="E851" s="219" t="s">
        <v>1</v>
      </c>
      <c r="F851" s="220" t="s">
        <v>270</v>
      </c>
      <c r="G851" s="218"/>
      <c r="H851" s="221">
        <v>0.3</v>
      </c>
      <c r="I851" s="222"/>
      <c r="J851" s="218"/>
      <c r="K851" s="218"/>
      <c r="L851" s="223"/>
      <c r="M851" s="224"/>
      <c r="N851" s="225"/>
      <c r="O851" s="225"/>
      <c r="P851" s="225"/>
      <c r="Q851" s="225"/>
      <c r="R851" s="225"/>
      <c r="S851" s="225"/>
      <c r="T851" s="226"/>
      <c r="AT851" s="227" t="s">
        <v>162</v>
      </c>
      <c r="AU851" s="227" t="s">
        <v>89</v>
      </c>
      <c r="AV851" s="13" t="s">
        <v>89</v>
      </c>
      <c r="AW851" s="13" t="s">
        <v>34</v>
      </c>
      <c r="AX851" s="13" t="s">
        <v>80</v>
      </c>
      <c r="AY851" s="227" t="s">
        <v>151</v>
      </c>
    </row>
    <row r="852" spans="2:51" s="13" customFormat="1" ht="10.199999999999999">
      <c r="B852" s="217"/>
      <c r="C852" s="218"/>
      <c r="D852" s="213" t="s">
        <v>162</v>
      </c>
      <c r="E852" s="219" t="s">
        <v>1</v>
      </c>
      <c r="F852" s="220" t="s">
        <v>1342</v>
      </c>
      <c r="G852" s="218"/>
      <c r="H852" s="221">
        <v>0.15</v>
      </c>
      <c r="I852" s="222"/>
      <c r="J852" s="218"/>
      <c r="K852" s="218"/>
      <c r="L852" s="223"/>
      <c r="M852" s="224"/>
      <c r="N852" s="225"/>
      <c r="O852" s="225"/>
      <c r="P852" s="225"/>
      <c r="Q852" s="225"/>
      <c r="R852" s="225"/>
      <c r="S852" s="225"/>
      <c r="T852" s="226"/>
      <c r="AT852" s="227" t="s">
        <v>162</v>
      </c>
      <c r="AU852" s="227" t="s">
        <v>89</v>
      </c>
      <c r="AV852" s="13" t="s">
        <v>89</v>
      </c>
      <c r="AW852" s="13" t="s">
        <v>34</v>
      </c>
      <c r="AX852" s="13" t="s">
        <v>80</v>
      </c>
      <c r="AY852" s="227" t="s">
        <v>151</v>
      </c>
    </row>
    <row r="853" spans="2:51" s="13" customFormat="1" ht="10.199999999999999">
      <c r="B853" s="217"/>
      <c r="C853" s="218"/>
      <c r="D853" s="213" t="s">
        <v>162</v>
      </c>
      <c r="E853" s="219" t="s">
        <v>1</v>
      </c>
      <c r="F853" s="220" t="s">
        <v>271</v>
      </c>
      <c r="G853" s="218"/>
      <c r="H853" s="221">
        <v>-0.36</v>
      </c>
      <c r="I853" s="222"/>
      <c r="J853" s="218"/>
      <c r="K853" s="218"/>
      <c r="L853" s="223"/>
      <c r="M853" s="224"/>
      <c r="N853" s="225"/>
      <c r="O853" s="225"/>
      <c r="P853" s="225"/>
      <c r="Q853" s="225"/>
      <c r="R853" s="225"/>
      <c r="S853" s="225"/>
      <c r="T853" s="226"/>
      <c r="AT853" s="227" t="s">
        <v>162</v>
      </c>
      <c r="AU853" s="227" t="s">
        <v>89</v>
      </c>
      <c r="AV853" s="13" t="s">
        <v>89</v>
      </c>
      <c r="AW853" s="13" t="s">
        <v>34</v>
      </c>
      <c r="AX853" s="13" t="s">
        <v>80</v>
      </c>
      <c r="AY853" s="227" t="s">
        <v>151</v>
      </c>
    </row>
    <row r="854" spans="2:51" s="15" customFormat="1" ht="10.199999999999999">
      <c r="B854" s="239"/>
      <c r="C854" s="240"/>
      <c r="D854" s="213" t="s">
        <v>162</v>
      </c>
      <c r="E854" s="241" t="s">
        <v>1</v>
      </c>
      <c r="F854" s="242" t="s">
        <v>238</v>
      </c>
      <c r="G854" s="240"/>
      <c r="H854" s="241" t="s">
        <v>1</v>
      </c>
      <c r="I854" s="243"/>
      <c r="J854" s="240"/>
      <c r="K854" s="240"/>
      <c r="L854" s="244"/>
      <c r="M854" s="245"/>
      <c r="N854" s="246"/>
      <c r="O854" s="246"/>
      <c r="P854" s="246"/>
      <c r="Q854" s="246"/>
      <c r="R854" s="246"/>
      <c r="S854" s="246"/>
      <c r="T854" s="247"/>
      <c r="AT854" s="248" t="s">
        <v>162</v>
      </c>
      <c r="AU854" s="248" t="s">
        <v>89</v>
      </c>
      <c r="AV854" s="15" t="s">
        <v>85</v>
      </c>
      <c r="AW854" s="15" t="s">
        <v>34</v>
      </c>
      <c r="AX854" s="15" t="s">
        <v>80</v>
      </c>
      <c r="AY854" s="248" t="s">
        <v>151</v>
      </c>
    </row>
    <row r="855" spans="2:51" s="13" customFormat="1" ht="10.199999999999999">
      <c r="B855" s="217"/>
      <c r="C855" s="218"/>
      <c r="D855" s="213" t="s">
        <v>162</v>
      </c>
      <c r="E855" s="219" t="s">
        <v>1</v>
      </c>
      <c r="F855" s="220" t="s">
        <v>281</v>
      </c>
      <c r="G855" s="218"/>
      <c r="H855" s="221">
        <v>-1.44</v>
      </c>
      <c r="I855" s="222"/>
      <c r="J855" s="218"/>
      <c r="K855" s="218"/>
      <c r="L855" s="223"/>
      <c r="M855" s="224"/>
      <c r="N855" s="225"/>
      <c r="O855" s="225"/>
      <c r="P855" s="225"/>
      <c r="Q855" s="225"/>
      <c r="R855" s="225"/>
      <c r="S855" s="225"/>
      <c r="T855" s="226"/>
      <c r="AT855" s="227" t="s">
        <v>162</v>
      </c>
      <c r="AU855" s="227" t="s">
        <v>89</v>
      </c>
      <c r="AV855" s="13" t="s">
        <v>89</v>
      </c>
      <c r="AW855" s="13" t="s">
        <v>34</v>
      </c>
      <c r="AX855" s="13" t="s">
        <v>80</v>
      </c>
      <c r="AY855" s="227" t="s">
        <v>151</v>
      </c>
    </row>
    <row r="856" spans="2:51" s="13" customFormat="1" ht="10.199999999999999">
      <c r="B856" s="217"/>
      <c r="C856" s="218"/>
      <c r="D856" s="213" t="s">
        <v>162</v>
      </c>
      <c r="E856" s="219" t="s">
        <v>1</v>
      </c>
      <c r="F856" s="220" t="s">
        <v>273</v>
      </c>
      <c r="G856" s="218"/>
      <c r="H856" s="221">
        <v>-1</v>
      </c>
      <c r="I856" s="222"/>
      <c r="J856" s="218"/>
      <c r="K856" s="218"/>
      <c r="L856" s="223"/>
      <c r="M856" s="224"/>
      <c r="N856" s="225"/>
      <c r="O856" s="225"/>
      <c r="P856" s="225"/>
      <c r="Q856" s="225"/>
      <c r="R856" s="225"/>
      <c r="S856" s="225"/>
      <c r="T856" s="226"/>
      <c r="AT856" s="227" t="s">
        <v>162</v>
      </c>
      <c r="AU856" s="227" t="s">
        <v>89</v>
      </c>
      <c r="AV856" s="13" t="s">
        <v>89</v>
      </c>
      <c r="AW856" s="13" t="s">
        <v>34</v>
      </c>
      <c r="AX856" s="13" t="s">
        <v>80</v>
      </c>
      <c r="AY856" s="227" t="s">
        <v>151</v>
      </c>
    </row>
    <row r="857" spans="2:51" s="15" customFormat="1" ht="10.199999999999999">
      <c r="B857" s="239"/>
      <c r="C857" s="240"/>
      <c r="D857" s="213" t="s">
        <v>162</v>
      </c>
      <c r="E857" s="241" t="s">
        <v>1</v>
      </c>
      <c r="F857" s="242" t="s">
        <v>1343</v>
      </c>
      <c r="G857" s="240"/>
      <c r="H857" s="241" t="s">
        <v>1</v>
      </c>
      <c r="I857" s="243"/>
      <c r="J857" s="240"/>
      <c r="K857" s="240"/>
      <c r="L857" s="244"/>
      <c r="M857" s="245"/>
      <c r="N857" s="246"/>
      <c r="O857" s="246"/>
      <c r="P857" s="246"/>
      <c r="Q857" s="246"/>
      <c r="R857" s="246"/>
      <c r="S857" s="246"/>
      <c r="T857" s="247"/>
      <c r="AT857" s="248" t="s">
        <v>162</v>
      </c>
      <c r="AU857" s="248" t="s">
        <v>89</v>
      </c>
      <c r="AV857" s="15" t="s">
        <v>85</v>
      </c>
      <c r="AW857" s="15" t="s">
        <v>34</v>
      </c>
      <c r="AX857" s="15" t="s">
        <v>80</v>
      </c>
      <c r="AY857" s="248" t="s">
        <v>151</v>
      </c>
    </row>
    <row r="858" spans="2:51" s="13" customFormat="1" ht="10.199999999999999">
      <c r="B858" s="217"/>
      <c r="C858" s="218"/>
      <c r="D858" s="213" t="s">
        <v>162</v>
      </c>
      <c r="E858" s="219" t="s">
        <v>1</v>
      </c>
      <c r="F858" s="220" t="s">
        <v>286</v>
      </c>
      <c r="G858" s="218"/>
      <c r="H858" s="221">
        <v>4.08</v>
      </c>
      <c r="I858" s="222"/>
      <c r="J858" s="218"/>
      <c r="K858" s="218"/>
      <c r="L858" s="223"/>
      <c r="M858" s="224"/>
      <c r="N858" s="225"/>
      <c r="O858" s="225"/>
      <c r="P858" s="225"/>
      <c r="Q858" s="225"/>
      <c r="R858" s="225"/>
      <c r="S858" s="225"/>
      <c r="T858" s="226"/>
      <c r="AT858" s="227" t="s">
        <v>162</v>
      </c>
      <c r="AU858" s="227" t="s">
        <v>89</v>
      </c>
      <c r="AV858" s="13" t="s">
        <v>89</v>
      </c>
      <c r="AW858" s="13" t="s">
        <v>34</v>
      </c>
      <c r="AX858" s="13" t="s">
        <v>80</v>
      </c>
      <c r="AY858" s="227" t="s">
        <v>151</v>
      </c>
    </row>
    <row r="859" spans="2:51" s="13" customFormat="1" ht="10.199999999999999">
      <c r="B859" s="217"/>
      <c r="C859" s="218"/>
      <c r="D859" s="213" t="s">
        <v>162</v>
      </c>
      <c r="E859" s="219" t="s">
        <v>1</v>
      </c>
      <c r="F859" s="220" t="s">
        <v>1344</v>
      </c>
      <c r="G859" s="218"/>
      <c r="H859" s="221">
        <v>0.24</v>
      </c>
      <c r="I859" s="222"/>
      <c r="J859" s="218"/>
      <c r="K859" s="218"/>
      <c r="L859" s="223"/>
      <c r="M859" s="224"/>
      <c r="N859" s="225"/>
      <c r="O859" s="225"/>
      <c r="P859" s="225"/>
      <c r="Q859" s="225"/>
      <c r="R859" s="225"/>
      <c r="S859" s="225"/>
      <c r="T859" s="226"/>
      <c r="AT859" s="227" t="s">
        <v>162</v>
      </c>
      <c r="AU859" s="227" t="s">
        <v>89</v>
      </c>
      <c r="AV859" s="13" t="s">
        <v>89</v>
      </c>
      <c r="AW859" s="13" t="s">
        <v>34</v>
      </c>
      <c r="AX859" s="13" t="s">
        <v>80</v>
      </c>
      <c r="AY859" s="227" t="s">
        <v>151</v>
      </c>
    </row>
    <row r="860" spans="2:51" s="16" customFormat="1" ht="10.199999999999999">
      <c r="B860" s="259"/>
      <c r="C860" s="260"/>
      <c r="D860" s="213" t="s">
        <v>162</v>
      </c>
      <c r="E860" s="261" t="s">
        <v>1</v>
      </c>
      <c r="F860" s="262" t="s">
        <v>274</v>
      </c>
      <c r="G860" s="260"/>
      <c r="H860" s="263">
        <v>28.249999999999996</v>
      </c>
      <c r="I860" s="264"/>
      <c r="J860" s="260"/>
      <c r="K860" s="260"/>
      <c r="L860" s="265"/>
      <c r="M860" s="266"/>
      <c r="N860" s="267"/>
      <c r="O860" s="267"/>
      <c r="P860" s="267"/>
      <c r="Q860" s="267"/>
      <c r="R860" s="267"/>
      <c r="S860" s="267"/>
      <c r="T860" s="268"/>
      <c r="AT860" s="269" t="s">
        <v>162</v>
      </c>
      <c r="AU860" s="269" t="s">
        <v>89</v>
      </c>
      <c r="AV860" s="16" t="s">
        <v>170</v>
      </c>
      <c r="AW860" s="16" t="s">
        <v>34</v>
      </c>
      <c r="AX860" s="16" t="s">
        <v>80</v>
      </c>
      <c r="AY860" s="269" t="s">
        <v>151</v>
      </c>
    </row>
    <row r="861" spans="2:51" s="15" customFormat="1" ht="10.199999999999999">
      <c r="B861" s="239"/>
      <c r="C861" s="240"/>
      <c r="D861" s="213" t="s">
        <v>162</v>
      </c>
      <c r="E861" s="241" t="s">
        <v>1</v>
      </c>
      <c r="F861" s="242" t="s">
        <v>275</v>
      </c>
      <c r="G861" s="240"/>
      <c r="H861" s="241" t="s">
        <v>1</v>
      </c>
      <c r="I861" s="243"/>
      <c r="J861" s="240"/>
      <c r="K861" s="240"/>
      <c r="L861" s="244"/>
      <c r="M861" s="245"/>
      <c r="N861" s="246"/>
      <c r="O861" s="246"/>
      <c r="P861" s="246"/>
      <c r="Q861" s="246"/>
      <c r="R861" s="246"/>
      <c r="S861" s="246"/>
      <c r="T861" s="247"/>
      <c r="AT861" s="248" t="s">
        <v>162</v>
      </c>
      <c r="AU861" s="248" t="s">
        <v>89</v>
      </c>
      <c r="AV861" s="15" t="s">
        <v>85</v>
      </c>
      <c r="AW861" s="15" t="s">
        <v>34</v>
      </c>
      <c r="AX861" s="15" t="s">
        <v>80</v>
      </c>
      <c r="AY861" s="248" t="s">
        <v>151</v>
      </c>
    </row>
    <row r="862" spans="2:51" s="13" customFormat="1" ht="10.199999999999999">
      <c r="B862" s="217"/>
      <c r="C862" s="218"/>
      <c r="D862" s="213" t="s">
        <v>162</v>
      </c>
      <c r="E862" s="219" t="s">
        <v>1</v>
      </c>
      <c r="F862" s="220" t="s">
        <v>1345</v>
      </c>
      <c r="G862" s="218"/>
      <c r="H862" s="221">
        <v>30.347999999999999</v>
      </c>
      <c r="I862" s="222"/>
      <c r="J862" s="218"/>
      <c r="K862" s="218"/>
      <c r="L862" s="223"/>
      <c r="M862" s="224"/>
      <c r="N862" s="225"/>
      <c r="O862" s="225"/>
      <c r="P862" s="225"/>
      <c r="Q862" s="225"/>
      <c r="R862" s="225"/>
      <c r="S862" s="225"/>
      <c r="T862" s="226"/>
      <c r="AT862" s="227" t="s">
        <v>162</v>
      </c>
      <c r="AU862" s="227" t="s">
        <v>89</v>
      </c>
      <c r="AV862" s="13" t="s">
        <v>89</v>
      </c>
      <c r="AW862" s="13" t="s">
        <v>34</v>
      </c>
      <c r="AX862" s="13" t="s">
        <v>80</v>
      </c>
      <c r="AY862" s="227" t="s">
        <v>151</v>
      </c>
    </row>
    <row r="863" spans="2:51" s="13" customFormat="1" ht="10.199999999999999">
      <c r="B863" s="217"/>
      <c r="C863" s="218"/>
      <c r="D863" s="213" t="s">
        <v>162</v>
      </c>
      <c r="E863" s="219" t="s">
        <v>1</v>
      </c>
      <c r="F863" s="220" t="s">
        <v>1346</v>
      </c>
      <c r="G863" s="218"/>
      <c r="H863" s="221">
        <v>0.51</v>
      </c>
      <c r="I863" s="222"/>
      <c r="J863" s="218"/>
      <c r="K863" s="218"/>
      <c r="L863" s="223"/>
      <c r="M863" s="224"/>
      <c r="N863" s="225"/>
      <c r="O863" s="225"/>
      <c r="P863" s="225"/>
      <c r="Q863" s="225"/>
      <c r="R863" s="225"/>
      <c r="S863" s="225"/>
      <c r="T863" s="226"/>
      <c r="AT863" s="227" t="s">
        <v>162</v>
      </c>
      <c r="AU863" s="227" t="s">
        <v>89</v>
      </c>
      <c r="AV863" s="13" t="s">
        <v>89</v>
      </c>
      <c r="AW863" s="13" t="s">
        <v>34</v>
      </c>
      <c r="AX863" s="13" t="s">
        <v>80</v>
      </c>
      <c r="AY863" s="227" t="s">
        <v>151</v>
      </c>
    </row>
    <row r="864" spans="2:51" s="15" customFormat="1" ht="10.199999999999999">
      <c r="B864" s="239"/>
      <c r="C864" s="240"/>
      <c r="D864" s="213" t="s">
        <v>162</v>
      </c>
      <c r="E864" s="241" t="s">
        <v>1</v>
      </c>
      <c r="F864" s="242" t="s">
        <v>238</v>
      </c>
      <c r="G864" s="240"/>
      <c r="H864" s="241" t="s">
        <v>1</v>
      </c>
      <c r="I864" s="243"/>
      <c r="J864" s="240"/>
      <c r="K864" s="240"/>
      <c r="L864" s="244"/>
      <c r="M864" s="245"/>
      <c r="N864" s="246"/>
      <c r="O864" s="246"/>
      <c r="P864" s="246"/>
      <c r="Q864" s="246"/>
      <c r="R864" s="246"/>
      <c r="S864" s="246"/>
      <c r="T864" s="247"/>
      <c r="AT864" s="248" t="s">
        <v>162</v>
      </c>
      <c r="AU864" s="248" t="s">
        <v>89</v>
      </c>
      <c r="AV864" s="15" t="s">
        <v>85</v>
      </c>
      <c r="AW864" s="15" t="s">
        <v>34</v>
      </c>
      <c r="AX864" s="15" t="s">
        <v>80</v>
      </c>
      <c r="AY864" s="248" t="s">
        <v>151</v>
      </c>
    </row>
    <row r="865" spans="2:51" s="13" customFormat="1" ht="10.199999999999999">
      <c r="B865" s="217"/>
      <c r="C865" s="218"/>
      <c r="D865" s="213" t="s">
        <v>162</v>
      </c>
      <c r="E865" s="219" t="s">
        <v>1</v>
      </c>
      <c r="F865" s="220" t="s">
        <v>1347</v>
      </c>
      <c r="G865" s="218"/>
      <c r="H865" s="221">
        <v>-2.88</v>
      </c>
      <c r="I865" s="222"/>
      <c r="J865" s="218"/>
      <c r="K865" s="218"/>
      <c r="L865" s="223"/>
      <c r="M865" s="224"/>
      <c r="N865" s="225"/>
      <c r="O865" s="225"/>
      <c r="P865" s="225"/>
      <c r="Q865" s="225"/>
      <c r="R865" s="225"/>
      <c r="S865" s="225"/>
      <c r="T865" s="226"/>
      <c r="AT865" s="227" t="s">
        <v>162</v>
      </c>
      <c r="AU865" s="227" t="s">
        <v>89</v>
      </c>
      <c r="AV865" s="13" t="s">
        <v>89</v>
      </c>
      <c r="AW865" s="13" t="s">
        <v>34</v>
      </c>
      <c r="AX865" s="13" t="s">
        <v>80</v>
      </c>
      <c r="AY865" s="227" t="s">
        <v>151</v>
      </c>
    </row>
    <row r="866" spans="2:51" s="13" customFormat="1" ht="10.199999999999999">
      <c r="B866" s="217"/>
      <c r="C866" s="218"/>
      <c r="D866" s="213" t="s">
        <v>162</v>
      </c>
      <c r="E866" s="219" t="s">
        <v>1</v>
      </c>
      <c r="F866" s="220" t="s">
        <v>1348</v>
      </c>
      <c r="G866" s="218"/>
      <c r="H866" s="221">
        <v>-1.2</v>
      </c>
      <c r="I866" s="222"/>
      <c r="J866" s="218"/>
      <c r="K866" s="218"/>
      <c r="L866" s="223"/>
      <c r="M866" s="224"/>
      <c r="N866" s="225"/>
      <c r="O866" s="225"/>
      <c r="P866" s="225"/>
      <c r="Q866" s="225"/>
      <c r="R866" s="225"/>
      <c r="S866" s="225"/>
      <c r="T866" s="226"/>
      <c r="AT866" s="227" t="s">
        <v>162</v>
      </c>
      <c r="AU866" s="227" t="s">
        <v>89</v>
      </c>
      <c r="AV866" s="13" t="s">
        <v>89</v>
      </c>
      <c r="AW866" s="13" t="s">
        <v>34</v>
      </c>
      <c r="AX866" s="13" t="s">
        <v>80</v>
      </c>
      <c r="AY866" s="227" t="s">
        <v>151</v>
      </c>
    </row>
    <row r="867" spans="2:51" s="16" customFormat="1" ht="10.199999999999999">
      <c r="B867" s="259"/>
      <c r="C867" s="260"/>
      <c r="D867" s="213" t="s">
        <v>162</v>
      </c>
      <c r="E867" s="261" t="s">
        <v>1</v>
      </c>
      <c r="F867" s="262" t="s">
        <v>274</v>
      </c>
      <c r="G867" s="260"/>
      <c r="H867" s="263">
        <v>26.778000000000002</v>
      </c>
      <c r="I867" s="264"/>
      <c r="J867" s="260"/>
      <c r="K867" s="260"/>
      <c r="L867" s="265"/>
      <c r="M867" s="266"/>
      <c r="N867" s="267"/>
      <c r="O867" s="267"/>
      <c r="P867" s="267"/>
      <c r="Q867" s="267"/>
      <c r="R867" s="267"/>
      <c r="S867" s="267"/>
      <c r="T867" s="268"/>
      <c r="AT867" s="269" t="s">
        <v>162</v>
      </c>
      <c r="AU867" s="269" t="s">
        <v>89</v>
      </c>
      <c r="AV867" s="16" t="s">
        <v>170</v>
      </c>
      <c r="AW867" s="16" t="s">
        <v>34</v>
      </c>
      <c r="AX867" s="16" t="s">
        <v>80</v>
      </c>
      <c r="AY867" s="269" t="s">
        <v>151</v>
      </c>
    </row>
    <row r="868" spans="2:51" s="15" customFormat="1" ht="10.199999999999999">
      <c r="B868" s="239"/>
      <c r="C868" s="240"/>
      <c r="D868" s="213" t="s">
        <v>162</v>
      </c>
      <c r="E868" s="241" t="s">
        <v>1</v>
      </c>
      <c r="F868" s="242" t="s">
        <v>235</v>
      </c>
      <c r="G868" s="240"/>
      <c r="H868" s="241" t="s">
        <v>1</v>
      </c>
      <c r="I868" s="243"/>
      <c r="J868" s="240"/>
      <c r="K868" s="240"/>
      <c r="L868" s="244"/>
      <c r="M868" s="245"/>
      <c r="N868" s="246"/>
      <c r="O868" s="246"/>
      <c r="P868" s="246"/>
      <c r="Q868" s="246"/>
      <c r="R868" s="246"/>
      <c r="S868" s="246"/>
      <c r="T868" s="247"/>
      <c r="AT868" s="248" t="s">
        <v>162</v>
      </c>
      <c r="AU868" s="248" t="s">
        <v>89</v>
      </c>
      <c r="AV868" s="15" t="s">
        <v>85</v>
      </c>
      <c r="AW868" s="15" t="s">
        <v>34</v>
      </c>
      <c r="AX868" s="15" t="s">
        <v>80</v>
      </c>
      <c r="AY868" s="248" t="s">
        <v>151</v>
      </c>
    </row>
    <row r="869" spans="2:51" s="13" customFormat="1" ht="20.399999999999999">
      <c r="B869" s="217"/>
      <c r="C869" s="218"/>
      <c r="D869" s="213" t="s">
        <v>162</v>
      </c>
      <c r="E869" s="219" t="s">
        <v>1</v>
      </c>
      <c r="F869" s="220" t="s">
        <v>1349</v>
      </c>
      <c r="G869" s="218"/>
      <c r="H869" s="221">
        <v>24.768000000000001</v>
      </c>
      <c r="I869" s="222"/>
      <c r="J869" s="218"/>
      <c r="K869" s="218"/>
      <c r="L869" s="223"/>
      <c r="M869" s="224"/>
      <c r="N869" s="225"/>
      <c r="O869" s="225"/>
      <c r="P869" s="225"/>
      <c r="Q869" s="225"/>
      <c r="R869" s="225"/>
      <c r="S869" s="225"/>
      <c r="T869" s="226"/>
      <c r="AT869" s="227" t="s">
        <v>162</v>
      </c>
      <c r="AU869" s="227" t="s">
        <v>89</v>
      </c>
      <c r="AV869" s="13" t="s">
        <v>89</v>
      </c>
      <c r="AW869" s="13" t="s">
        <v>34</v>
      </c>
      <c r="AX869" s="13" t="s">
        <v>80</v>
      </c>
      <c r="AY869" s="227" t="s">
        <v>151</v>
      </c>
    </row>
    <row r="870" spans="2:51" s="13" customFormat="1" ht="20.399999999999999">
      <c r="B870" s="217"/>
      <c r="C870" s="218"/>
      <c r="D870" s="213" t="s">
        <v>162</v>
      </c>
      <c r="E870" s="219" t="s">
        <v>1</v>
      </c>
      <c r="F870" s="220" t="s">
        <v>1350</v>
      </c>
      <c r="G870" s="218"/>
      <c r="H870" s="221">
        <v>11.772</v>
      </c>
      <c r="I870" s="222"/>
      <c r="J870" s="218"/>
      <c r="K870" s="218"/>
      <c r="L870" s="223"/>
      <c r="M870" s="224"/>
      <c r="N870" s="225"/>
      <c r="O870" s="225"/>
      <c r="P870" s="225"/>
      <c r="Q870" s="225"/>
      <c r="R870" s="225"/>
      <c r="S870" s="225"/>
      <c r="T870" s="226"/>
      <c r="AT870" s="227" t="s">
        <v>162</v>
      </c>
      <c r="AU870" s="227" t="s">
        <v>89</v>
      </c>
      <c r="AV870" s="13" t="s">
        <v>89</v>
      </c>
      <c r="AW870" s="13" t="s">
        <v>34</v>
      </c>
      <c r="AX870" s="13" t="s">
        <v>80</v>
      </c>
      <c r="AY870" s="227" t="s">
        <v>151</v>
      </c>
    </row>
    <row r="871" spans="2:51" s="13" customFormat="1" ht="10.199999999999999">
      <c r="B871" s="217"/>
      <c r="C871" s="218"/>
      <c r="D871" s="213" t="s">
        <v>162</v>
      </c>
      <c r="E871" s="219" t="s">
        <v>1</v>
      </c>
      <c r="F871" s="220" t="s">
        <v>1342</v>
      </c>
      <c r="G871" s="218"/>
      <c r="H871" s="221">
        <v>0.15</v>
      </c>
      <c r="I871" s="222"/>
      <c r="J871" s="218"/>
      <c r="K871" s="218"/>
      <c r="L871" s="223"/>
      <c r="M871" s="224"/>
      <c r="N871" s="225"/>
      <c r="O871" s="225"/>
      <c r="P871" s="225"/>
      <c r="Q871" s="225"/>
      <c r="R871" s="225"/>
      <c r="S871" s="225"/>
      <c r="T871" s="226"/>
      <c r="AT871" s="227" t="s">
        <v>162</v>
      </c>
      <c r="AU871" s="227" t="s">
        <v>89</v>
      </c>
      <c r="AV871" s="13" t="s">
        <v>89</v>
      </c>
      <c r="AW871" s="13" t="s">
        <v>34</v>
      </c>
      <c r="AX871" s="13" t="s">
        <v>80</v>
      </c>
      <c r="AY871" s="227" t="s">
        <v>151</v>
      </c>
    </row>
    <row r="872" spans="2:51" s="13" customFormat="1" ht="10.199999999999999">
      <c r="B872" s="217"/>
      <c r="C872" s="218"/>
      <c r="D872" s="213" t="s">
        <v>162</v>
      </c>
      <c r="E872" s="219" t="s">
        <v>1</v>
      </c>
      <c r="F872" s="220" t="s">
        <v>270</v>
      </c>
      <c r="G872" s="218"/>
      <c r="H872" s="221">
        <v>0.3</v>
      </c>
      <c r="I872" s="222"/>
      <c r="J872" s="218"/>
      <c r="K872" s="218"/>
      <c r="L872" s="223"/>
      <c r="M872" s="224"/>
      <c r="N872" s="225"/>
      <c r="O872" s="225"/>
      <c r="P872" s="225"/>
      <c r="Q872" s="225"/>
      <c r="R872" s="225"/>
      <c r="S872" s="225"/>
      <c r="T872" s="226"/>
      <c r="AT872" s="227" t="s">
        <v>162</v>
      </c>
      <c r="AU872" s="227" t="s">
        <v>89</v>
      </c>
      <c r="AV872" s="13" t="s">
        <v>89</v>
      </c>
      <c r="AW872" s="13" t="s">
        <v>34</v>
      </c>
      <c r="AX872" s="13" t="s">
        <v>80</v>
      </c>
      <c r="AY872" s="227" t="s">
        <v>151</v>
      </c>
    </row>
    <row r="873" spans="2:51" s="13" customFormat="1" ht="10.199999999999999">
      <c r="B873" s="217"/>
      <c r="C873" s="218"/>
      <c r="D873" s="213" t="s">
        <v>162</v>
      </c>
      <c r="E873" s="219" t="s">
        <v>1</v>
      </c>
      <c r="F873" s="220" t="s">
        <v>289</v>
      </c>
      <c r="G873" s="218"/>
      <c r="H873" s="221">
        <v>5.16</v>
      </c>
      <c r="I873" s="222"/>
      <c r="J873" s="218"/>
      <c r="K873" s="218"/>
      <c r="L873" s="223"/>
      <c r="M873" s="224"/>
      <c r="N873" s="225"/>
      <c r="O873" s="225"/>
      <c r="P873" s="225"/>
      <c r="Q873" s="225"/>
      <c r="R873" s="225"/>
      <c r="S873" s="225"/>
      <c r="T873" s="226"/>
      <c r="AT873" s="227" t="s">
        <v>162</v>
      </c>
      <c r="AU873" s="227" t="s">
        <v>89</v>
      </c>
      <c r="AV873" s="13" t="s">
        <v>89</v>
      </c>
      <c r="AW873" s="13" t="s">
        <v>34</v>
      </c>
      <c r="AX873" s="13" t="s">
        <v>80</v>
      </c>
      <c r="AY873" s="227" t="s">
        <v>151</v>
      </c>
    </row>
    <row r="874" spans="2:51" s="13" customFormat="1" ht="10.199999999999999">
      <c r="B874" s="217"/>
      <c r="C874" s="218"/>
      <c r="D874" s="213" t="s">
        <v>162</v>
      </c>
      <c r="E874" s="219" t="s">
        <v>1</v>
      </c>
      <c r="F874" s="220" t="s">
        <v>290</v>
      </c>
      <c r="G874" s="218"/>
      <c r="H874" s="221">
        <v>0.21</v>
      </c>
      <c r="I874" s="222"/>
      <c r="J874" s="218"/>
      <c r="K874" s="218"/>
      <c r="L874" s="223"/>
      <c r="M874" s="224"/>
      <c r="N874" s="225"/>
      <c r="O874" s="225"/>
      <c r="P874" s="225"/>
      <c r="Q874" s="225"/>
      <c r="R874" s="225"/>
      <c r="S874" s="225"/>
      <c r="T874" s="226"/>
      <c r="AT874" s="227" t="s">
        <v>162</v>
      </c>
      <c r="AU874" s="227" t="s">
        <v>89</v>
      </c>
      <c r="AV874" s="13" t="s">
        <v>89</v>
      </c>
      <c r="AW874" s="13" t="s">
        <v>34</v>
      </c>
      <c r="AX874" s="13" t="s">
        <v>80</v>
      </c>
      <c r="AY874" s="227" t="s">
        <v>151</v>
      </c>
    </row>
    <row r="875" spans="2:51" s="15" customFormat="1" ht="10.199999999999999">
      <c r="B875" s="239"/>
      <c r="C875" s="240"/>
      <c r="D875" s="213" t="s">
        <v>162</v>
      </c>
      <c r="E875" s="241" t="s">
        <v>1</v>
      </c>
      <c r="F875" s="242" t="s">
        <v>238</v>
      </c>
      <c r="G875" s="240"/>
      <c r="H875" s="241" t="s">
        <v>1</v>
      </c>
      <c r="I875" s="243"/>
      <c r="J875" s="240"/>
      <c r="K875" s="240"/>
      <c r="L875" s="244"/>
      <c r="M875" s="245"/>
      <c r="N875" s="246"/>
      <c r="O875" s="246"/>
      <c r="P875" s="246"/>
      <c r="Q875" s="246"/>
      <c r="R875" s="246"/>
      <c r="S875" s="246"/>
      <c r="T875" s="247"/>
      <c r="AT875" s="248" t="s">
        <v>162</v>
      </c>
      <c r="AU875" s="248" t="s">
        <v>89</v>
      </c>
      <c r="AV875" s="15" t="s">
        <v>85</v>
      </c>
      <c r="AW875" s="15" t="s">
        <v>34</v>
      </c>
      <c r="AX875" s="15" t="s">
        <v>80</v>
      </c>
      <c r="AY875" s="248" t="s">
        <v>151</v>
      </c>
    </row>
    <row r="876" spans="2:51" s="13" customFormat="1" ht="10.199999999999999">
      <c r="B876" s="217"/>
      <c r="C876" s="218"/>
      <c r="D876" s="213" t="s">
        <v>162</v>
      </c>
      <c r="E876" s="219" t="s">
        <v>1</v>
      </c>
      <c r="F876" s="220" t="s">
        <v>281</v>
      </c>
      <c r="G876" s="218"/>
      <c r="H876" s="221">
        <v>-1.44</v>
      </c>
      <c r="I876" s="222"/>
      <c r="J876" s="218"/>
      <c r="K876" s="218"/>
      <c r="L876" s="223"/>
      <c r="M876" s="224"/>
      <c r="N876" s="225"/>
      <c r="O876" s="225"/>
      <c r="P876" s="225"/>
      <c r="Q876" s="225"/>
      <c r="R876" s="225"/>
      <c r="S876" s="225"/>
      <c r="T876" s="226"/>
      <c r="AT876" s="227" t="s">
        <v>162</v>
      </c>
      <c r="AU876" s="227" t="s">
        <v>89</v>
      </c>
      <c r="AV876" s="13" t="s">
        <v>89</v>
      </c>
      <c r="AW876" s="13" t="s">
        <v>34</v>
      </c>
      <c r="AX876" s="13" t="s">
        <v>80</v>
      </c>
      <c r="AY876" s="227" t="s">
        <v>151</v>
      </c>
    </row>
    <row r="877" spans="2:51" s="13" customFormat="1" ht="10.199999999999999">
      <c r="B877" s="217"/>
      <c r="C877" s="218"/>
      <c r="D877" s="213" t="s">
        <v>162</v>
      </c>
      <c r="E877" s="219" t="s">
        <v>1</v>
      </c>
      <c r="F877" s="220" t="s">
        <v>1351</v>
      </c>
      <c r="G877" s="218"/>
      <c r="H877" s="221">
        <v>-2.52</v>
      </c>
      <c r="I877" s="222"/>
      <c r="J877" s="218"/>
      <c r="K877" s="218"/>
      <c r="L877" s="223"/>
      <c r="M877" s="224"/>
      <c r="N877" s="225"/>
      <c r="O877" s="225"/>
      <c r="P877" s="225"/>
      <c r="Q877" s="225"/>
      <c r="R877" s="225"/>
      <c r="S877" s="225"/>
      <c r="T877" s="226"/>
      <c r="AT877" s="227" t="s">
        <v>162</v>
      </c>
      <c r="AU877" s="227" t="s">
        <v>89</v>
      </c>
      <c r="AV877" s="13" t="s">
        <v>89</v>
      </c>
      <c r="AW877" s="13" t="s">
        <v>34</v>
      </c>
      <c r="AX877" s="13" t="s">
        <v>80</v>
      </c>
      <c r="AY877" s="227" t="s">
        <v>151</v>
      </c>
    </row>
    <row r="878" spans="2:51" s="13" customFormat="1" ht="10.199999999999999">
      <c r="B878" s="217"/>
      <c r="C878" s="218"/>
      <c r="D878" s="213" t="s">
        <v>162</v>
      </c>
      <c r="E878" s="219" t="s">
        <v>1</v>
      </c>
      <c r="F878" s="220" t="s">
        <v>302</v>
      </c>
      <c r="G878" s="218"/>
      <c r="H878" s="221">
        <v>-0.252</v>
      </c>
      <c r="I878" s="222"/>
      <c r="J878" s="218"/>
      <c r="K878" s="218"/>
      <c r="L878" s="223"/>
      <c r="M878" s="224"/>
      <c r="N878" s="225"/>
      <c r="O878" s="225"/>
      <c r="P878" s="225"/>
      <c r="Q878" s="225"/>
      <c r="R878" s="225"/>
      <c r="S878" s="225"/>
      <c r="T878" s="226"/>
      <c r="AT878" s="227" t="s">
        <v>162</v>
      </c>
      <c r="AU878" s="227" t="s">
        <v>89</v>
      </c>
      <c r="AV878" s="13" t="s">
        <v>89</v>
      </c>
      <c r="AW878" s="13" t="s">
        <v>34</v>
      </c>
      <c r="AX878" s="13" t="s">
        <v>80</v>
      </c>
      <c r="AY878" s="227" t="s">
        <v>151</v>
      </c>
    </row>
    <row r="879" spans="2:51" s="13" customFormat="1" ht="10.199999999999999">
      <c r="B879" s="217"/>
      <c r="C879" s="218"/>
      <c r="D879" s="213" t="s">
        <v>162</v>
      </c>
      <c r="E879" s="219" t="s">
        <v>1</v>
      </c>
      <c r="F879" s="220" t="s">
        <v>273</v>
      </c>
      <c r="G879" s="218"/>
      <c r="H879" s="221">
        <v>-1</v>
      </c>
      <c r="I879" s="222"/>
      <c r="J879" s="218"/>
      <c r="K879" s="218"/>
      <c r="L879" s="223"/>
      <c r="M879" s="224"/>
      <c r="N879" s="225"/>
      <c r="O879" s="225"/>
      <c r="P879" s="225"/>
      <c r="Q879" s="225"/>
      <c r="R879" s="225"/>
      <c r="S879" s="225"/>
      <c r="T879" s="226"/>
      <c r="AT879" s="227" t="s">
        <v>162</v>
      </c>
      <c r="AU879" s="227" t="s">
        <v>89</v>
      </c>
      <c r="AV879" s="13" t="s">
        <v>89</v>
      </c>
      <c r="AW879" s="13" t="s">
        <v>34</v>
      </c>
      <c r="AX879" s="13" t="s">
        <v>80</v>
      </c>
      <c r="AY879" s="227" t="s">
        <v>151</v>
      </c>
    </row>
    <row r="880" spans="2:51" s="16" customFormat="1" ht="10.199999999999999">
      <c r="B880" s="259"/>
      <c r="C880" s="260"/>
      <c r="D880" s="213" t="s">
        <v>162</v>
      </c>
      <c r="E880" s="261" t="s">
        <v>1</v>
      </c>
      <c r="F880" s="262" t="s">
        <v>274</v>
      </c>
      <c r="G880" s="260"/>
      <c r="H880" s="263">
        <v>37.147999999999989</v>
      </c>
      <c r="I880" s="264"/>
      <c r="J880" s="260"/>
      <c r="K880" s="260"/>
      <c r="L880" s="265"/>
      <c r="M880" s="266"/>
      <c r="N880" s="267"/>
      <c r="O880" s="267"/>
      <c r="P880" s="267"/>
      <c r="Q880" s="267"/>
      <c r="R880" s="267"/>
      <c r="S880" s="267"/>
      <c r="T880" s="268"/>
      <c r="AT880" s="269" t="s">
        <v>162</v>
      </c>
      <c r="AU880" s="269" t="s">
        <v>89</v>
      </c>
      <c r="AV880" s="16" t="s">
        <v>170</v>
      </c>
      <c r="AW880" s="16" t="s">
        <v>34</v>
      </c>
      <c r="AX880" s="16" t="s">
        <v>80</v>
      </c>
      <c r="AY880" s="269" t="s">
        <v>151</v>
      </c>
    </row>
    <row r="881" spans="1:65" s="14" customFormat="1" ht="10.199999999999999">
      <c r="B881" s="228"/>
      <c r="C881" s="229"/>
      <c r="D881" s="213" t="s">
        <v>162</v>
      </c>
      <c r="E881" s="230" t="s">
        <v>1</v>
      </c>
      <c r="F881" s="231" t="s">
        <v>164</v>
      </c>
      <c r="G881" s="229"/>
      <c r="H881" s="232">
        <v>92.176000000000002</v>
      </c>
      <c r="I881" s="233"/>
      <c r="J881" s="229"/>
      <c r="K881" s="229"/>
      <c r="L881" s="234"/>
      <c r="M881" s="235"/>
      <c r="N881" s="236"/>
      <c r="O881" s="236"/>
      <c r="P881" s="236"/>
      <c r="Q881" s="236"/>
      <c r="R881" s="236"/>
      <c r="S881" s="236"/>
      <c r="T881" s="237"/>
      <c r="AT881" s="238" t="s">
        <v>162</v>
      </c>
      <c r="AU881" s="238" t="s">
        <v>89</v>
      </c>
      <c r="AV881" s="14" t="s">
        <v>158</v>
      </c>
      <c r="AW881" s="14" t="s">
        <v>34</v>
      </c>
      <c r="AX881" s="14" t="s">
        <v>85</v>
      </c>
      <c r="AY881" s="238" t="s">
        <v>151</v>
      </c>
    </row>
    <row r="882" spans="1:65" s="2" customFormat="1" ht="24" customHeight="1">
      <c r="A882" s="35"/>
      <c r="B882" s="36"/>
      <c r="C882" s="200" t="s">
        <v>1352</v>
      </c>
      <c r="D882" s="200" t="s">
        <v>153</v>
      </c>
      <c r="E882" s="201" t="s">
        <v>1353</v>
      </c>
      <c r="F882" s="202" t="s">
        <v>1354</v>
      </c>
      <c r="G882" s="203" t="s">
        <v>231</v>
      </c>
      <c r="H882" s="204">
        <v>92.176000000000002</v>
      </c>
      <c r="I882" s="205"/>
      <c r="J882" s="206">
        <f>ROUND(I882*H882,2)</f>
        <v>0</v>
      </c>
      <c r="K882" s="202" t="s">
        <v>157</v>
      </c>
      <c r="L882" s="40"/>
      <c r="M882" s="207" t="s">
        <v>1</v>
      </c>
      <c r="N882" s="208" t="s">
        <v>45</v>
      </c>
      <c r="O882" s="72"/>
      <c r="P882" s="209">
        <f>O882*H882</f>
        <v>0</v>
      </c>
      <c r="Q882" s="209">
        <v>1.5E-3</v>
      </c>
      <c r="R882" s="209">
        <f>Q882*H882</f>
        <v>0.138264</v>
      </c>
      <c r="S882" s="209">
        <v>0</v>
      </c>
      <c r="T882" s="210">
        <f>S882*H882</f>
        <v>0</v>
      </c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R882" s="211" t="s">
        <v>264</v>
      </c>
      <c r="AT882" s="211" t="s">
        <v>153</v>
      </c>
      <c r="AU882" s="211" t="s">
        <v>89</v>
      </c>
      <c r="AY882" s="18" t="s">
        <v>151</v>
      </c>
      <c r="BE882" s="212">
        <f>IF(N882="základní",J882,0)</f>
        <v>0</v>
      </c>
      <c r="BF882" s="212">
        <f>IF(N882="snížená",J882,0)</f>
        <v>0</v>
      </c>
      <c r="BG882" s="212">
        <f>IF(N882="zákl. přenesená",J882,0)</f>
        <v>0</v>
      </c>
      <c r="BH882" s="212">
        <f>IF(N882="sníž. přenesená",J882,0)</f>
        <v>0</v>
      </c>
      <c r="BI882" s="212">
        <f>IF(N882="nulová",J882,0)</f>
        <v>0</v>
      </c>
      <c r="BJ882" s="18" t="s">
        <v>85</v>
      </c>
      <c r="BK882" s="212">
        <f>ROUND(I882*H882,2)</f>
        <v>0</v>
      </c>
      <c r="BL882" s="18" t="s">
        <v>264</v>
      </c>
      <c r="BM882" s="211" t="s">
        <v>1355</v>
      </c>
    </row>
    <row r="883" spans="1:65" s="15" customFormat="1" ht="10.199999999999999">
      <c r="B883" s="239"/>
      <c r="C883" s="240"/>
      <c r="D883" s="213" t="s">
        <v>162</v>
      </c>
      <c r="E883" s="241" t="s">
        <v>1</v>
      </c>
      <c r="F883" s="242" t="s">
        <v>233</v>
      </c>
      <c r="G883" s="240"/>
      <c r="H883" s="241" t="s">
        <v>1</v>
      </c>
      <c r="I883" s="243"/>
      <c r="J883" s="240"/>
      <c r="K883" s="240"/>
      <c r="L883" s="244"/>
      <c r="M883" s="245"/>
      <c r="N883" s="246"/>
      <c r="O883" s="246"/>
      <c r="P883" s="246"/>
      <c r="Q883" s="246"/>
      <c r="R883" s="246"/>
      <c r="S883" s="246"/>
      <c r="T883" s="247"/>
      <c r="AT883" s="248" t="s">
        <v>162</v>
      </c>
      <c r="AU883" s="248" t="s">
        <v>89</v>
      </c>
      <c r="AV883" s="15" t="s">
        <v>85</v>
      </c>
      <c r="AW883" s="15" t="s">
        <v>34</v>
      </c>
      <c r="AX883" s="15" t="s">
        <v>80</v>
      </c>
      <c r="AY883" s="248" t="s">
        <v>151</v>
      </c>
    </row>
    <row r="884" spans="1:65" s="13" customFormat="1" ht="10.199999999999999">
      <c r="B884" s="217"/>
      <c r="C884" s="218"/>
      <c r="D884" s="213" t="s">
        <v>162</v>
      </c>
      <c r="E884" s="219" t="s">
        <v>1</v>
      </c>
      <c r="F884" s="220" t="s">
        <v>269</v>
      </c>
      <c r="G884" s="218"/>
      <c r="H884" s="221">
        <v>26.28</v>
      </c>
      <c r="I884" s="222"/>
      <c r="J884" s="218"/>
      <c r="K884" s="218"/>
      <c r="L884" s="223"/>
      <c r="M884" s="224"/>
      <c r="N884" s="225"/>
      <c r="O884" s="225"/>
      <c r="P884" s="225"/>
      <c r="Q884" s="225"/>
      <c r="R884" s="225"/>
      <c r="S884" s="225"/>
      <c r="T884" s="226"/>
      <c r="AT884" s="227" t="s">
        <v>162</v>
      </c>
      <c r="AU884" s="227" t="s">
        <v>89</v>
      </c>
      <c r="AV884" s="13" t="s">
        <v>89</v>
      </c>
      <c r="AW884" s="13" t="s">
        <v>34</v>
      </c>
      <c r="AX884" s="13" t="s">
        <v>80</v>
      </c>
      <c r="AY884" s="227" t="s">
        <v>151</v>
      </c>
    </row>
    <row r="885" spans="1:65" s="13" customFormat="1" ht="10.199999999999999">
      <c r="B885" s="217"/>
      <c r="C885" s="218"/>
      <c r="D885" s="213" t="s">
        <v>162</v>
      </c>
      <c r="E885" s="219" t="s">
        <v>1</v>
      </c>
      <c r="F885" s="220" t="s">
        <v>270</v>
      </c>
      <c r="G885" s="218"/>
      <c r="H885" s="221">
        <v>0.3</v>
      </c>
      <c r="I885" s="222"/>
      <c r="J885" s="218"/>
      <c r="K885" s="218"/>
      <c r="L885" s="223"/>
      <c r="M885" s="224"/>
      <c r="N885" s="225"/>
      <c r="O885" s="225"/>
      <c r="P885" s="225"/>
      <c r="Q885" s="225"/>
      <c r="R885" s="225"/>
      <c r="S885" s="225"/>
      <c r="T885" s="226"/>
      <c r="AT885" s="227" t="s">
        <v>162</v>
      </c>
      <c r="AU885" s="227" t="s">
        <v>89</v>
      </c>
      <c r="AV885" s="13" t="s">
        <v>89</v>
      </c>
      <c r="AW885" s="13" t="s">
        <v>34</v>
      </c>
      <c r="AX885" s="13" t="s">
        <v>80</v>
      </c>
      <c r="AY885" s="227" t="s">
        <v>151</v>
      </c>
    </row>
    <row r="886" spans="1:65" s="13" customFormat="1" ht="10.199999999999999">
      <c r="B886" s="217"/>
      <c r="C886" s="218"/>
      <c r="D886" s="213" t="s">
        <v>162</v>
      </c>
      <c r="E886" s="219" t="s">
        <v>1</v>
      </c>
      <c r="F886" s="220" t="s">
        <v>1342</v>
      </c>
      <c r="G886" s="218"/>
      <c r="H886" s="221">
        <v>0.15</v>
      </c>
      <c r="I886" s="222"/>
      <c r="J886" s="218"/>
      <c r="K886" s="218"/>
      <c r="L886" s="223"/>
      <c r="M886" s="224"/>
      <c r="N886" s="225"/>
      <c r="O886" s="225"/>
      <c r="P886" s="225"/>
      <c r="Q886" s="225"/>
      <c r="R886" s="225"/>
      <c r="S886" s="225"/>
      <c r="T886" s="226"/>
      <c r="AT886" s="227" t="s">
        <v>162</v>
      </c>
      <c r="AU886" s="227" t="s">
        <v>89</v>
      </c>
      <c r="AV886" s="13" t="s">
        <v>89</v>
      </c>
      <c r="AW886" s="13" t="s">
        <v>34</v>
      </c>
      <c r="AX886" s="13" t="s">
        <v>80</v>
      </c>
      <c r="AY886" s="227" t="s">
        <v>151</v>
      </c>
    </row>
    <row r="887" spans="1:65" s="13" customFormat="1" ht="10.199999999999999">
      <c r="B887" s="217"/>
      <c r="C887" s="218"/>
      <c r="D887" s="213" t="s">
        <v>162</v>
      </c>
      <c r="E887" s="219" t="s">
        <v>1</v>
      </c>
      <c r="F887" s="220" t="s">
        <v>271</v>
      </c>
      <c r="G887" s="218"/>
      <c r="H887" s="221">
        <v>-0.36</v>
      </c>
      <c r="I887" s="222"/>
      <c r="J887" s="218"/>
      <c r="K887" s="218"/>
      <c r="L887" s="223"/>
      <c r="M887" s="224"/>
      <c r="N887" s="225"/>
      <c r="O887" s="225"/>
      <c r="P887" s="225"/>
      <c r="Q887" s="225"/>
      <c r="R887" s="225"/>
      <c r="S887" s="225"/>
      <c r="T887" s="226"/>
      <c r="AT887" s="227" t="s">
        <v>162</v>
      </c>
      <c r="AU887" s="227" t="s">
        <v>89</v>
      </c>
      <c r="AV887" s="13" t="s">
        <v>89</v>
      </c>
      <c r="AW887" s="13" t="s">
        <v>34</v>
      </c>
      <c r="AX887" s="13" t="s">
        <v>80</v>
      </c>
      <c r="AY887" s="227" t="s">
        <v>151</v>
      </c>
    </row>
    <row r="888" spans="1:65" s="15" customFormat="1" ht="10.199999999999999">
      <c r="B888" s="239"/>
      <c r="C888" s="240"/>
      <c r="D888" s="213" t="s">
        <v>162</v>
      </c>
      <c r="E888" s="241" t="s">
        <v>1</v>
      </c>
      <c r="F888" s="242" t="s">
        <v>238</v>
      </c>
      <c r="G888" s="240"/>
      <c r="H888" s="241" t="s">
        <v>1</v>
      </c>
      <c r="I888" s="243"/>
      <c r="J888" s="240"/>
      <c r="K888" s="240"/>
      <c r="L888" s="244"/>
      <c r="M888" s="245"/>
      <c r="N888" s="246"/>
      <c r="O888" s="246"/>
      <c r="P888" s="246"/>
      <c r="Q888" s="246"/>
      <c r="R888" s="246"/>
      <c r="S888" s="246"/>
      <c r="T888" s="247"/>
      <c r="AT888" s="248" t="s">
        <v>162</v>
      </c>
      <c r="AU888" s="248" t="s">
        <v>89</v>
      </c>
      <c r="AV888" s="15" t="s">
        <v>85</v>
      </c>
      <c r="AW888" s="15" t="s">
        <v>34</v>
      </c>
      <c r="AX888" s="15" t="s">
        <v>80</v>
      </c>
      <c r="AY888" s="248" t="s">
        <v>151</v>
      </c>
    </row>
    <row r="889" spans="1:65" s="13" customFormat="1" ht="10.199999999999999">
      <c r="B889" s="217"/>
      <c r="C889" s="218"/>
      <c r="D889" s="213" t="s">
        <v>162</v>
      </c>
      <c r="E889" s="219" t="s">
        <v>1</v>
      </c>
      <c r="F889" s="220" t="s">
        <v>281</v>
      </c>
      <c r="G889" s="218"/>
      <c r="H889" s="221">
        <v>-1.44</v>
      </c>
      <c r="I889" s="222"/>
      <c r="J889" s="218"/>
      <c r="K889" s="218"/>
      <c r="L889" s="223"/>
      <c r="M889" s="224"/>
      <c r="N889" s="225"/>
      <c r="O889" s="225"/>
      <c r="P889" s="225"/>
      <c r="Q889" s="225"/>
      <c r="R889" s="225"/>
      <c r="S889" s="225"/>
      <c r="T889" s="226"/>
      <c r="AT889" s="227" t="s">
        <v>162</v>
      </c>
      <c r="AU889" s="227" t="s">
        <v>89</v>
      </c>
      <c r="AV889" s="13" t="s">
        <v>89</v>
      </c>
      <c r="AW889" s="13" t="s">
        <v>34</v>
      </c>
      <c r="AX889" s="13" t="s">
        <v>80</v>
      </c>
      <c r="AY889" s="227" t="s">
        <v>151</v>
      </c>
    </row>
    <row r="890" spans="1:65" s="13" customFormat="1" ht="10.199999999999999">
      <c r="B890" s="217"/>
      <c r="C890" s="218"/>
      <c r="D890" s="213" t="s">
        <v>162</v>
      </c>
      <c r="E890" s="219" t="s">
        <v>1</v>
      </c>
      <c r="F890" s="220" t="s">
        <v>273</v>
      </c>
      <c r="G890" s="218"/>
      <c r="H890" s="221">
        <v>-1</v>
      </c>
      <c r="I890" s="222"/>
      <c r="J890" s="218"/>
      <c r="K890" s="218"/>
      <c r="L890" s="223"/>
      <c r="M890" s="224"/>
      <c r="N890" s="225"/>
      <c r="O890" s="225"/>
      <c r="P890" s="225"/>
      <c r="Q890" s="225"/>
      <c r="R890" s="225"/>
      <c r="S890" s="225"/>
      <c r="T890" s="226"/>
      <c r="AT890" s="227" t="s">
        <v>162</v>
      </c>
      <c r="AU890" s="227" t="s">
        <v>89</v>
      </c>
      <c r="AV890" s="13" t="s">
        <v>89</v>
      </c>
      <c r="AW890" s="13" t="s">
        <v>34</v>
      </c>
      <c r="AX890" s="13" t="s">
        <v>80</v>
      </c>
      <c r="AY890" s="227" t="s">
        <v>151</v>
      </c>
    </row>
    <row r="891" spans="1:65" s="15" customFormat="1" ht="10.199999999999999">
      <c r="B891" s="239"/>
      <c r="C891" s="240"/>
      <c r="D891" s="213" t="s">
        <v>162</v>
      </c>
      <c r="E891" s="241" t="s">
        <v>1</v>
      </c>
      <c r="F891" s="242" t="s">
        <v>1343</v>
      </c>
      <c r="G891" s="240"/>
      <c r="H891" s="241" t="s">
        <v>1</v>
      </c>
      <c r="I891" s="243"/>
      <c r="J891" s="240"/>
      <c r="K891" s="240"/>
      <c r="L891" s="244"/>
      <c r="M891" s="245"/>
      <c r="N891" s="246"/>
      <c r="O891" s="246"/>
      <c r="P891" s="246"/>
      <c r="Q891" s="246"/>
      <c r="R891" s="246"/>
      <c r="S891" s="246"/>
      <c r="T891" s="247"/>
      <c r="AT891" s="248" t="s">
        <v>162</v>
      </c>
      <c r="AU891" s="248" t="s">
        <v>89</v>
      </c>
      <c r="AV891" s="15" t="s">
        <v>85</v>
      </c>
      <c r="AW891" s="15" t="s">
        <v>34</v>
      </c>
      <c r="AX891" s="15" t="s">
        <v>80</v>
      </c>
      <c r="AY891" s="248" t="s">
        <v>151</v>
      </c>
    </row>
    <row r="892" spans="1:65" s="13" customFormat="1" ht="10.199999999999999">
      <c r="B892" s="217"/>
      <c r="C892" s="218"/>
      <c r="D892" s="213" t="s">
        <v>162</v>
      </c>
      <c r="E892" s="219" t="s">
        <v>1</v>
      </c>
      <c r="F892" s="220" t="s">
        <v>286</v>
      </c>
      <c r="G892" s="218"/>
      <c r="H892" s="221">
        <v>4.08</v>
      </c>
      <c r="I892" s="222"/>
      <c r="J892" s="218"/>
      <c r="K892" s="218"/>
      <c r="L892" s="223"/>
      <c r="M892" s="224"/>
      <c r="N892" s="225"/>
      <c r="O892" s="225"/>
      <c r="P892" s="225"/>
      <c r="Q892" s="225"/>
      <c r="R892" s="225"/>
      <c r="S892" s="225"/>
      <c r="T892" s="226"/>
      <c r="AT892" s="227" t="s">
        <v>162</v>
      </c>
      <c r="AU892" s="227" t="s">
        <v>89</v>
      </c>
      <c r="AV892" s="13" t="s">
        <v>89</v>
      </c>
      <c r="AW892" s="13" t="s">
        <v>34</v>
      </c>
      <c r="AX892" s="13" t="s">
        <v>80</v>
      </c>
      <c r="AY892" s="227" t="s">
        <v>151</v>
      </c>
    </row>
    <row r="893" spans="1:65" s="13" customFormat="1" ht="10.199999999999999">
      <c r="B893" s="217"/>
      <c r="C893" s="218"/>
      <c r="D893" s="213" t="s">
        <v>162</v>
      </c>
      <c r="E893" s="219" t="s">
        <v>1</v>
      </c>
      <c r="F893" s="220" t="s">
        <v>1344</v>
      </c>
      <c r="G893" s="218"/>
      <c r="H893" s="221">
        <v>0.24</v>
      </c>
      <c r="I893" s="222"/>
      <c r="J893" s="218"/>
      <c r="K893" s="218"/>
      <c r="L893" s="223"/>
      <c r="M893" s="224"/>
      <c r="N893" s="225"/>
      <c r="O893" s="225"/>
      <c r="P893" s="225"/>
      <c r="Q893" s="225"/>
      <c r="R893" s="225"/>
      <c r="S893" s="225"/>
      <c r="T893" s="226"/>
      <c r="AT893" s="227" t="s">
        <v>162</v>
      </c>
      <c r="AU893" s="227" t="s">
        <v>89</v>
      </c>
      <c r="AV893" s="13" t="s">
        <v>89</v>
      </c>
      <c r="AW893" s="13" t="s">
        <v>34</v>
      </c>
      <c r="AX893" s="13" t="s">
        <v>80</v>
      </c>
      <c r="AY893" s="227" t="s">
        <v>151</v>
      </c>
    </row>
    <row r="894" spans="1:65" s="16" customFormat="1" ht="10.199999999999999">
      <c r="B894" s="259"/>
      <c r="C894" s="260"/>
      <c r="D894" s="213" t="s">
        <v>162</v>
      </c>
      <c r="E894" s="261" t="s">
        <v>1</v>
      </c>
      <c r="F894" s="262" t="s">
        <v>274</v>
      </c>
      <c r="G894" s="260"/>
      <c r="H894" s="263">
        <v>28.249999999999996</v>
      </c>
      <c r="I894" s="264"/>
      <c r="J894" s="260"/>
      <c r="K894" s="260"/>
      <c r="L894" s="265"/>
      <c r="M894" s="266"/>
      <c r="N894" s="267"/>
      <c r="O894" s="267"/>
      <c r="P894" s="267"/>
      <c r="Q894" s="267"/>
      <c r="R894" s="267"/>
      <c r="S894" s="267"/>
      <c r="T894" s="268"/>
      <c r="AT894" s="269" t="s">
        <v>162</v>
      </c>
      <c r="AU894" s="269" t="s">
        <v>89</v>
      </c>
      <c r="AV894" s="16" t="s">
        <v>170</v>
      </c>
      <c r="AW894" s="16" t="s">
        <v>34</v>
      </c>
      <c r="AX894" s="16" t="s">
        <v>80</v>
      </c>
      <c r="AY894" s="269" t="s">
        <v>151</v>
      </c>
    </row>
    <row r="895" spans="1:65" s="15" customFormat="1" ht="10.199999999999999">
      <c r="B895" s="239"/>
      <c r="C895" s="240"/>
      <c r="D895" s="213" t="s">
        <v>162</v>
      </c>
      <c r="E895" s="241" t="s">
        <v>1</v>
      </c>
      <c r="F895" s="242" t="s">
        <v>275</v>
      </c>
      <c r="G895" s="240"/>
      <c r="H895" s="241" t="s">
        <v>1</v>
      </c>
      <c r="I895" s="243"/>
      <c r="J895" s="240"/>
      <c r="K895" s="240"/>
      <c r="L895" s="244"/>
      <c r="M895" s="245"/>
      <c r="N895" s="246"/>
      <c r="O895" s="246"/>
      <c r="P895" s="246"/>
      <c r="Q895" s="246"/>
      <c r="R895" s="246"/>
      <c r="S895" s="246"/>
      <c r="T895" s="247"/>
      <c r="AT895" s="248" t="s">
        <v>162</v>
      </c>
      <c r="AU895" s="248" t="s">
        <v>89</v>
      </c>
      <c r="AV895" s="15" t="s">
        <v>85</v>
      </c>
      <c r="AW895" s="15" t="s">
        <v>34</v>
      </c>
      <c r="AX895" s="15" t="s">
        <v>80</v>
      </c>
      <c r="AY895" s="248" t="s">
        <v>151</v>
      </c>
    </row>
    <row r="896" spans="1:65" s="13" customFormat="1" ht="10.199999999999999">
      <c r="B896" s="217"/>
      <c r="C896" s="218"/>
      <c r="D896" s="213" t="s">
        <v>162</v>
      </c>
      <c r="E896" s="219" t="s">
        <v>1</v>
      </c>
      <c r="F896" s="220" t="s">
        <v>1345</v>
      </c>
      <c r="G896" s="218"/>
      <c r="H896" s="221">
        <v>30.347999999999999</v>
      </c>
      <c r="I896" s="222"/>
      <c r="J896" s="218"/>
      <c r="K896" s="218"/>
      <c r="L896" s="223"/>
      <c r="M896" s="224"/>
      <c r="N896" s="225"/>
      <c r="O896" s="225"/>
      <c r="P896" s="225"/>
      <c r="Q896" s="225"/>
      <c r="R896" s="225"/>
      <c r="S896" s="225"/>
      <c r="T896" s="226"/>
      <c r="AT896" s="227" t="s">
        <v>162</v>
      </c>
      <c r="AU896" s="227" t="s">
        <v>89</v>
      </c>
      <c r="AV896" s="13" t="s">
        <v>89</v>
      </c>
      <c r="AW896" s="13" t="s">
        <v>34</v>
      </c>
      <c r="AX896" s="13" t="s">
        <v>80</v>
      </c>
      <c r="AY896" s="227" t="s">
        <v>151</v>
      </c>
    </row>
    <row r="897" spans="2:51" s="13" customFormat="1" ht="10.199999999999999">
      <c r="B897" s="217"/>
      <c r="C897" s="218"/>
      <c r="D897" s="213" t="s">
        <v>162</v>
      </c>
      <c r="E897" s="219" t="s">
        <v>1</v>
      </c>
      <c r="F897" s="220" t="s">
        <v>1346</v>
      </c>
      <c r="G897" s="218"/>
      <c r="H897" s="221">
        <v>0.51</v>
      </c>
      <c r="I897" s="222"/>
      <c r="J897" s="218"/>
      <c r="K897" s="218"/>
      <c r="L897" s="223"/>
      <c r="M897" s="224"/>
      <c r="N897" s="225"/>
      <c r="O897" s="225"/>
      <c r="P897" s="225"/>
      <c r="Q897" s="225"/>
      <c r="R897" s="225"/>
      <c r="S897" s="225"/>
      <c r="T897" s="226"/>
      <c r="AT897" s="227" t="s">
        <v>162</v>
      </c>
      <c r="AU897" s="227" t="s">
        <v>89</v>
      </c>
      <c r="AV897" s="13" t="s">
        <v>89</v>
      </c>
      <c r="AW897" s="13" t="s">
        <v>34</v>
      </c>
      <c r="AX897" s="13" t="s">
        <v>80</v>
      </c>
      <c r="AY897" s="227" t="s">
        <v>151</v>
      </c>
    </row>
    <row r="898" spans="2:51" s="15" customFormat="1" ht="10.199999999999999">
      <c r="B898" s="239"/>
      <c r="C898" s="240"/>
      <c r="D898" s="213" t="s">
        <v>162</v>
      </c>
      <c r="E898" s="241" t="s">
        <v>1</v>
      </c>
      <c r="F898" s="242" t="s">
        <v>238</v>
      </c>
      <c r="G898" s="240"/>
      <c r="H898" s="241" t="s">
        <v>1</v>
      </c>
      <c r="I898" s="243"/>
      <c r="J898" s="240"/>
      <c r="K898" s="240"/>
      <c r="L898" s="244"/>
      <c r="M898" s="245"/>
      <c r="N898" s="246"/>
      <c r="O898" s="246"/>
      <c r="P898" s="246"/>
      <c r="Q898" s="246"/>
      <c r="R898" s="246"/>
      <c r="S898" s="246"/>
      <c r="T898" s="247"/>
      <c r="AT898" s="248" t="s">
        <v>162</v>
      </c>
      <c r="AU898" s="248" t="s">
        <v>89</v>
      </c>
      <c r="AV898" s="15" t="s">
        <v>85</v>
      </c>
      <c r="AW898" s="15" t="s">
        <v>34</v>
      </c>
      <c r="AX898" s="15" t="s">
        <v>80</v>
      </c>
      <c r="AY898" s="248" t="s">
        <v>151</v>
      </c>
    </row>
    <row r="899" spans="2:51" s="13" customFormat="1" ht="10.199999999999999">
      <c r="B899" s="217"/>
      <c r="C899" s="218"/>
      <c r="D899" s="213" t="s">
        <v>162</v>
      </c>
      <c r="E899" s="219" t="s">
        <v>1</v>
      </c>
      <c r="F899" s="220" t="s">
        <v>1347</v>
      </c>
      <c r="G899" s="218"/>
      <c r="H899" s="221">
        <v>-2.88</v>
      </c>
      <c r="I899" s="222"/>
      <c r="J899" s="218"/>
      <c r="K899" s="218"/>
      <c r="L899" s="223"/>
      <c r="M899" s="224"/>
      <c r="N899" s="225"/>
      <c r="O899" s="225"/>
      <c r="P899" s="225"/>
      <c r="Q899" s="225"/>
      <c r="R899" s="225"/>
      <c r="S899" s="225"/>
      <c r="T899" s="226"/>
      <c r="AT899" s="227" t="s">
        <v>162</v>
      </c>
      <c r="AU899" s="227" t="s">
        <v>89</v>
      </c>
      <c r="AV899" s="13" t="s">
        <v>89</v>
      </c>
      <c r="AW899" s="13" t="s">
        <v>34</v>
      </c>
      <c r="AX899" s="13" t="s">
        <v>80</v>
      </c>
      <c r="AY899" s="227" t="s">
        <v>151</v>
      </c>
    </row>
    <row r="900" spans="2:51" s="13" customFormat="1" ht="10.199999999999999">
      <c r="B900" s="217"/>
      <c r="C900" s="218"/>
      <c r="D900" s="213" t="s">
        <v>162</v>
      </c>
      <c r="E900" s="219" t="s">
        <v>1</v>
      </c>
      <c r="F900" s="220" t="s">
        <v>1348</v>
      </c>
      <c r="G900" s="218"/>
      <c r="H900" s="221">
        <v>-1.2</v>
      </c>
      <c r="I900" s="222"/>
      <c r="J900" s="218"/>
      <c r="K900" s="218"/>
      <c r="L900" s="223"/>
      <c r="M900" s="224"/>
      <c r="N900" s="225"/>
      <c r="O900" s="225"/>
      <c r="P900" s="225"/>
      <c r="Q900" s="225"/>
      <c r="R900" s="225"/>
      <c r="S900" s="225"/>
      <c r="T900" s="226"/>
      <c r="AT900" s="227" t="s">
        <v>162</v>
      </c>
      <c r="AU900" s="227" t="s">
        <v>89</v>
      </c>
      <c r="AV900" s="13" t="s">
        <v>89</v>
      </c>
      <c r="AW900" s="13" t="s">
        <v>34</v>
      </c>
      <c r="AX900" s="13" t="s">
        <v>80</v>
      </c>
      <c r="AY900" s="227" t="s">
        <v>151</v>
      </c>
    </row>
    <row r="901" spans="2:51" s="16" customFormat="1" ht="10.199999999999999">
      <c r="B901" s="259"/>
      <c r="C901" s="260"/>
      <c r="D901" s="213" t="s">
        <v>162</v>
      </c>
      <c r="E901" s="261" t="s">
        <v>1</v>
      </c>
      <c r="F901" s="262" t="s">
        <v>274</v>
      </c>
      <c r="G901" s="260"/>
      <c r="H901" s="263">
        <v>26.778000000000002</v>
      </c>
      <c r="I901" s="264"/>
      <c r="J901" s="260"/>
      <c r="K901" s="260"/>
      <c r="L901" s="265"/>
      <c r="M901" s="266"/>
      <c r="N901" s="267"/>
      <c r="O901" s="267"/>
      <c r="P901" s="267"/>
      <c r="Q901" s="267"/>
      <c r="R901" s="267"/>
      <c r="S901" s="267"/>
      <c r="T901" s="268"/>
      <c r="AT901" s="269" t="s">
        <v>162</v>
      </c>
      <c r="AU901" s="269" t="s">
        <v>89</v>
      </c>
      <c r="AV901" s="16" t="s">
        <v>170</v>
      </c>
      <c r="AW901" s="16" t="s">
        <v>34</v>
      </c>
      <c r="AX901" s="16" t="s">
        <v>80</v>
      </c>
      <c r="AY901" s="269" t="s">
        <v>151</v>
      </c>
    </row>
    <row r="902" spans="2:51" s="15" customFormat="1" ht="10.199999999999999">
      <c r="B902" s="239"/>
      <c r="C902" s="240"/>
      <c r="D902" s="213" t="s">
        <v>162</v>
      </c>
      <c r="E902" s="241" t="s">
        <v>1</v>
      </c>
      <c r="F902" s="242" t="s">
        <v>235</v>
      </c>
      <c r="G902" s="240"/>
      <c r="H902" s="241" t="s">
        <v>1</v>
      </c>
      <c r="I902" s="243"/>
      <c r="J902" s="240"/>
      <c r="K902" s="240"/>
      <c r="L902" s="244"/>
      <c r="M902" s="245"/>
      <c r="N902" s="246"/>
      <c r="O902" s="246"/>
      <c r="P902" s="246"/>
      <c r="Q902" s="246"/>
      <c r="R902" s="246"/>
      <c r="S902" s="246"/>
      <c r="T902" s="247"/>
      <c r="AT902" s="248" t="s">
        <v>162</v>
      </c>
      <c r="AU902" s="248" t="s">
        <v>89</v>
      </c>
      <c r="AV902" s="15" t="s">
        <v>85</v>
      </c>
      <c r="AW902" s="15" t="s">
        <v>34</v>
      </c>
      <c r="AX902" s="15" t="s">
        <v>80</v>
      </c>
      <c r="AY902" s="248" t="s">
        <v>151</v>
      </c>
    </row>
    <row r="903" spans="2:51" s="13" customFormat="1" ht="20.399999999999999">
      <c r="B903" s="217"/>
      <c r="C903" s="218"/>
      <c r="D903" s="213" t="s">
        <v>162</v>
      </c>
      <c r="E903" s="219" t="s">
        <v>1</v>
      </c>
      <c r="F903" s="220" t="s">
        <v>1349</v>
      </c>
      <c r="G903" s="218"/>
      <c r="H903" s="221">
        <v>24.768000000000001</v>
      </c>
      <c r="I903" s="222"/>
      <c r="J903" s="218"/>
      <c r="K903" s="218"/>
      <c r="L903" s="223"/>
      <c r="M903" s="224"/>
      <c r="N903" s="225"/>
      <c r="O903" s="225"/>
      <c r="P903" s="225"/>
      <c r="Q903" s="225"/>
      <c r="R903" s="225"/>
      <c r="S903" s="225"/>
      <c r="T903" s="226"/>
      <c r="AT903" s="227" t="s">
        <v>162</v>
      </c>
      <c r="AU903" s="227" t="s">
        <v>89</v>
      </c>
      <c r="AV903" s="13" t="s">
        <v>89</v>
      </c>
      <c r="AW903" s="13" t="s">
        <v>34</v>
      </c>
      <c r="AX903" s="13" t="s">
        <v>80</v>
      </c>
      <c r="AY903" s="227" t="s">
        <v>151</v>
      </c>
    </row>
    <row r="904" spans="2:51" s="13" customFormat="1" ht="20.399999999999999">
      <c r="B904" s="217"/>
      <c r="C904" s="218"/>
      <c r="D904" s="213" t="s">
        <v>162</v>
      </c>
      <c r="E904" s="219" t="s">
        <v>1</v>
      </c>
      <c r="F904" s="220" t="s">
        <v>1350</v>
      </c>
      <c r="G904" s="218"/>
      <c r="H904" s="221">
        <v>11.772</v>
      </c>
      <c r="I904" s="222"/>
      <c r="J904" s="218"/>
      <c r="K904" s="218"/>
      <c r="L904" s="223"/>
      <c r="M904" s="224"/>
      <c r="N904" s="225"/>
      <c r="O904" s="225"/>
      <c r="P904" s="225"/>
      <c r="Q904" s="225"/>
      <c r="R904" s="225"/>
      <c r="S904" s="225"/>
      <c r="T904" s="226"/>
      <c r="AT904" s="227" t="s">
        <v>162</v>
      </c>
      <c r="AU904" s="227" t="s">
        <v>89</v>
      </c>
      <c r="AV904" s="13" t="s">
        <v>89</v>
      </c>
      <c r="AW904" s="13" t="s">
        <v>34</v>
      </c>
      <c r="AX904" s="13" t="s">
        <v>80</v>
      </c>
      <c r="AY904" s="227" t="s">
        <v>151</v>
      </c>
    </row>
    <row r="905" spans="2:51" s="13" customFormat="1" ht="10.199999999999999">
      <c r="B905" s="217"/>
      <c r="C905" s="218"/>
      <c r="D905" s="213" t="s">
        <v>162</v>
      </c>
      <c r="E905" s="219" t="s">
        <v>1</v>
      </c>
      <c r="F905" s="220" t="s">
        <v>1342</v>
      </c>
      <c r="G905" s="218"/>
      <c r="H905" s="221">
        <v>0.15</v>
      </c>
      <c r="I905" s="222"/>
      <c r="J905" s="218"/>
      <c r="K905" s="218"/>
      <c r="L905" s="223"/>
      <c r="M905" s="224"/>
      <c r="N905" s="225"/>
      <c r="O905" s="225"/>
      <c r="P905" s="225"/>
      <c r="Q905" s="225"/>
      <c r="R905" s="225"/>
      <c r="S905" s="225"/>
      <c r="T905" s="226"/>
      <c r="AT905" s="227" t="s">
        <v>162</v>
      </c>
      <c r="AU905" s="227" t="s">
        <v>89</v>
      </c>
      <c r="AV905" s="13" t="s">
        <v>89</v>
      </c>
      <c r="AW905" s="13" t="s">
        <v>34</v>
      </c>
      <c r="AX905" s="13" t="s">
        <v>80</v>
      </c>
      <c r="AY905" s="227" t="s">
        <v>151</v>
      </c>
    </row>
    <row r="906" spans="2:51" s="13" customFormat="1" ht="10.199999999999999">
      <c r="B906" s="217"/>
      <c r="C906" s="218"/>
      <c r="D906" s="213" t="s">
        <v>162</v>
      </c>
      <c r="E906" s="219" t="s">
        <v>1</v>
      </c>
      <c r="F906" s="220" t="s">
        <v>270</v>
      </c>
      <c r="G906" s="218"/>
      <c r="H906" s="221">
        <v>0.3</v>
      </c>
      <c r="I906" s="222"/>
      <c r="J906" s="218"/>
      <c r="K906" s="218"/>
      <c r="L906" s="223"/>
      <c r="M906" s="224"/>
      <c r="N906" s="225"/>
      <c r="O906" s="225"/>
      <c r="P906" s="225"/>
      <c r="Q906" s="225"/>
      <c r="R906" s="225"/>
      <c r="S906" s="225"/>
      <c r="T906" s="226"/>
      <c r="AT906" s="227" t="s">
        <v>162</v>
      </c>
      <c r="AU906" s="227" t="s">
        <v>89</v>
      </c>
      <c r="AV906" s="13" t="s">
        <v>89</v>
      </c>
      <c r="AW906" s="13" t="s">
        <v>34</v>
      </c>
      <c r="AX906" s="13" t="s">
        <v>80</v>
      </c>
      <c r="AY906" s="227" t="s">
        <v>151</v>
      </c>
    </row>
    <row r="907" spans="2:51" s="13" customFormat="1" ht="10.199999999999999">
      <c r="B907" s="217"/>
      <c r="C907" s="218"/>
      <c r="D907" s="213" t="s">
        <v>162</v>
      </c>
      <c r="E907" s="219" t="s">
        <v>1</v>
      </c>
      <c r="F907" s="220" t="s">
        <v>289</v>
      </c>
      <c r="G907" s="218"/>
      <c r="H907" s="221">
        <v>5.16</v>
      </c>
      <c r="I907" s="222"/>
      <c r="J907" s="218"/>
      <c r="K907" s="218"/>
      <c r="L907" s="223"/>
      <c r="M907" s="224"/>
      <c r="N907" s="225"/>
      <c r="O907" s="225"/>
      <c r="P907" s="225"/>
      <c r="Q907" s="225"/>
      <c r="R907" s="225"/>
      <c r="S907" s="225"/>
      <c r="T907" s="226"/>
      <c r="AT907" s="227" t="s">
        <v>162</v>
      </c>
      <c r="AU907" s="227" t="s">
        <v>89</v>
      </c>
      <c r="AV907" s="13" t="s">
        <v>89</v>
      </c>
      <c r="AW907" s="13" t="s">
        <v>34</v>
      </c>
      <c r="AX907" s="13" t="s">
        <v>80</v>
      </c>
      <c r="AY907" s="227" t="s">
        <v>151</v>
      </c>
    </row>
    <row r="908" spans="2:51" s="13" customFormat="1" ht="10.199999999999999">
      <c r="B908" s="217"/>
      <c r="C908" s="218"/>
      <c r="D908" s="213" t="s">
        <v>162</v>
      </c>
      <c r="E908" s="219" t="s">
        <v>1</v>
      </c>
      <c r="F908" s="220" t="s">
        <v>290</v>
      </c>
      <c r="G908" s="218"/>
      <c r="H908" s="221">
        <v>0.21</v>
      </c>
      <c r="I908" s="222"/>
      <c r="J908" s="218"/>
      <c r="K908" s="218"/>
      <c r="L908" s="223"/>
      <c r="M908" s="224"/>
      <c r="N908" s="225"/>
      <c r="O908" s="225"/>
      <c r="P908" s="225"/>
      <c r="Q908" s="225"/>
      <c r="R908" s="225"/>
      <c r="S908" s="225"/>
      <c r="T908" s="226"/>
      <c r="AT908" s="227" t="s">
        <v>162</v>
      </c>
      <c r="AU908" s="227" t="s">
        <v>89</v>
      </c>
      <c r="AV908" s="13" t="s">
        <v>89</v>
      </c>
      <c r="AW908" s="13" t="s">
        <v>34</v>
      </c>
      <c r="AX908" s="13" t="s">
        <v>80</v>
      </c>
      <c r="AY908" s="227" t="s">
        <v>151</v>
      </c>
    </row>
    <row r="909" spans="2:51" s="15" customFormat="1" ht="10.199999999999999">
      <c r="B909" s="239"/>
      <c r="C909" s="240"/>
      <c r="D909" s="213" t="s">
        <v>162</v>
      </c>
      <c r="E909" s="241" t="s">
        <v>1</v>
      </c>
      <c r="F909" s="242" t="s">
        <v>238</v>
      </c>
      <c r="G909" s="240"/>
      <c r="H909" s="241" t="s">
        <v>1</v>
      </c>
      <c r="I909" s="243"/>
      <c r="J909" s="240"/>
      <c r="K909" s="240"/>
      <c r="L909" s="244"/>
      <c r="M909" s="245"/>
      <c r="N909" s="246"/>
      <c r="O909" s="246"/>
      <c r="P909" s="246"/>
      <c r="Q909" s="246"/>
      <c r="R909" s="246"/>
      <c r="S909" s="246"/>
      <c r="T909" s="247"/>
      <c r="AT909" s="248" t="s">
        <v>162</v>
      </c>
      <c r="AU909" s="248" t="s">
        <v>89</v>
      </c>
      <c r="AV909" s="15" t="s">
        <v>85</v>
      </c>
      <c r="AW909" s="15" t="s">
        <v>34</v>
      </c>
      <c r="AX909" s="15" t="s">
        <v>80</v>
      </c>
      <c r="AY909" s="248" t="s">
        <v>151</v>
      </c>
    </row>
    <row r="910" spans="2:51" s="13" customFormat="1" ht="10.199999999999999">
      <c r="B910" s="217"/>
      <c r="C910" s="218"/>
      <c r="D910" s="213" t="s">
        <v>162</v>
      </c>
      <c r="E910" s="219" t="s">
        <v>1</v>
      </c>
      <c r="F910" s="220" t="s">
        <v>281</v>
      </c>
      <c r="G910" s="218"/>
      <c r="H910" s="221">
        <v>-1.44</v>
      </c>
      <c r="I910" s="222"/>
      <c r="J910" s="218"/>
      <c r="K910" s="218"/>
      <c r="L910" s="223"/>
      <c r="M910" s="224"/>
      <c r="N910" s="225"/>
      <c r="O910" s="225"/>
      <c r="P910" s="225"/>
      <c r="Q910" s="225"/>
      <c r="R910" s="225"/>
      <c r="S910" s="225"/>
      <c r="T910" s="226"/>
      <c r="AT910" s="227" t="s">
        <v>162</v>
      </c>
      <c r="AU910" s="227" t="s">
        <v>89</v>
      </c>
      <c r="AV910" s="13" t="s">
        <v>89</v>
      </c>
      <c r="AW910" s="13" t="s">
        <v>34</v>
      </c>
      <c r="AX910" s="13" t="s">
        <v>80</v>
      </c>
      <c r="AY910" s="227" t="s">
        <v>151</v>
      </c>
    </row>
    <row r="911" spans="2:51" s="13" customFormat="1" ht="10.199999999999999">
      <c r="B911" s="217"/>
      <c r="C911" s="218"/>
      <c r="D911" s="213" t="s">
        <v>162</v>
      </c>
      <c r="E911" s="219" t="s">
        <v>1</v>
      </c>
      <c r="F911" s="220" t="s">
        <v>1351</v>
      </c>
      <c r="G911" s="218"/>
      <c r="H911" s="221">
        <v>-2.52</v>
      </c>
      <c r="I911" s="222"/>
      <c r="J911" s="218"/>
      <c r="K911" s="218"/>
      <c r="L911" s="223"/>
      <c r="M911" s="224"/>
      <c r="N911" s="225"/>
      <c r="O911" s="225"/>
      <c r="P911" s="225"/>
      <c r="Q911" s="225"/>
      <c r="R911" s="225"/>
      <c r="S911" s="225"/>
      <c r="T911" s="226"/>
      <c r="AT911" s="227" t="s">
        <v>162</v>
      </c>
      <c r="AU911" s="227" t="s">
        <v>89</v>
      </c>
      <c r="AV911" s="13" t="s">
        <v>89</v>
      </c>
      <c r="AW911" s="13" t="s">
        <v>34</v>
      </c>
      <c r="AX911" s="13" t="s">
        <v>80</v>
      </c>
      <c r="AY911" s="227" t="s">
        <v>151</v>
      </c>
    </row>
    <row r="912" spans="2:51" s="13" customFormat="1" ht="10.199999999999999">
      <c r="B912" s="217"/>
      <c r="C912" s="218"/>
      <c r="D912" s="213" t="s">
        <v>162</v>
      </c>
      <c r="E912" s="219" t="s">
        <v>1</v>
      </c>
      <c r="F912" s="220" t="s">
        <v>302</v>
      </c>
      <c r="G912" s="218"/>
      <c r="H912" s="221">
        <v>-0.252</v>
      </c>
      <c r="I912" s="222"/>
      <c r="J912" s="218"/>
      <c r="K912" s="218"/>
      <c r="L912" s="223"/>
      <c r="M912" s="224"/>
      <c r="N912" s="225"/>
      <c r="O912" s="225"/>
      <c r="P912" s="225"/>
      <c r="Q912" s="225"/>
      <c r="R912" s="225"/>
      <c r="S912" s="225"/>
      <c r="T912" s="226"/>
      <c r="AT912" s="227" t="s">
        <v>162</v>
      </c>
      <c r="AU912" s="227" t="s">
        <v>89</v>
      </c>
      <c r="AV912" s="13" t="s">
        <v>89</v>
      </c>
      <c r="AW912" s="13" t="s">
        <v>34</v>
      </c>
      <c r="AX912" s="13" t="s">
        <v>80</v>
      </c>
      <c r="AY912" s="227" t="s">
        <v>151</v>
      </c>
    </row>
    <row r="913" spans="1:65" s="13" customFormat="1" ht="10.199999999999999">
      <c r="B913" s="217"/>
      <c r="C913" s="218"/>
      <c r="D913" s="213" t="s">
        <v>162</v>
      </c>
      <c r="E913" s="219" t="s">
        <v>1</v>
      </c>
      <c r="F913" s="220" t="s">
        <v>273</v>
      </c>
      <c r="G913" s="218"/>
      <c r="H913" s="221">
        <v>-1</v>
      </c>
      <c r="I913" s="222"/>
      <c r="J913" s="218"/>
      <c r="K913" s="218"/>
      <c r="L913" s="223"/>
      <c r="M913" s="224"/>
      <c r="N913" s="225"/>
      <c r="O913" s="225"/>
      <c r="P913" s="225"/>
      <c r="Q913" s="225"/>
      <c r="R913" s="225"/>
      <c r="S913" s="225"/>
      <c r="T913" s="226"/>
      <c r="AT913" s="227" t="s">
        <v>162</v>
      </c>
      <c r="AU913" s="227" t="s">
        <v>89</v>
      </c>
      <c r="AV913" s="13" t="s">
        <v>89</v>
      </c>
      <c r="AW913" s="13" t="s">
        <v>34</v>
      </c>
      <c r="AX913" s="13" t="s">
        <v>80</v>
      </c>
      <c r="AY913" s="227" t="s">
        <v>151</v>
      </c>
    </row>
    <row r="914" spans="1:65" s="16" customFormat="1" ht="10.199999999999999">
      <c r="B914" s="259"/>
      <c r="C914" s="260"/>
      <c r="D914" s="213" t="s">
        <v>162</v>
      </c>
      <c r="E914" s="261" t="s">
        <v>1</v>
      </c>
      <c r="F914" s="262" t="s">
        <v>274</v>
      </c>
      <c r="G914" s="260"/>
      <c r="H914" s="263">
        <v>37.147999999999989</v>
      </c>
      <c r="I914" s="264"/>
      <c r="J914" s="260"/>
      <c r="K914" s="260"/>
      <c r="L914" s="265"/>
      <c r="M914" s="266"/>
      <c r="N914" s="267"/>
      <c r="O914" s="267"/>
      <c r="P914" s="267"/>
      <c r="Q914" s="267"/>
      <c r="R914" s="267"/>
      <c r="S914" s="267"/>
      <c r="T914" s="268"/>
      <c r="AT914" s="269" t="s">
        <v>162</v>
      </c>
      <c r="AU914" s="269" t="s">
        <v>89</v>
      </c>
      <c r="AV914" s="16" t="s">
        <v>170</v>
      </c>
      <c r="AW914" s="16" t="s">
        <v>34</v>
      </c>
      <c r="AX914" s="16" t="s">
        <v>80</v>
      </c>
      <c r="AY914" s="269" t="s">
        <v>151</v>
      </c>
    </row>
    <row r="915" spans="1:65" s="14" customFormat="1" ht="10.199999999999999">
      <c r="B915" s="228"/>
      <c r="C915" s="229"/>
      <c r="D915" s="213" t="s">
        <v>162</v>
      </c>
      <c r="E915" s="230" t="s">
        <v>1</v>
      </c>
      <c r="F915" s="231" t="s">
        <v>164</v>
      </c>
      <c r="G915" s="229"/>
      <c r="H915" s="232">
        <v>92.176000000000002</v>
      </c>
      <c r="I915" s="233"/>
      <c r="J915" s="229"/>
      <c r="K915" s="229"/>
      <c r="L915" s="234"/>
      <c r="M915" s="235"/>
      <c r="N915" s="236"/>
      <c r="O915" s="236"/>
      <c r="P915" s="236"/>
      <c r="Q915" s="236"/>
      <c r="R915" s="236"/>
      <c r="S915" s="236"/>
      <c r="T915" s="237"/>
      <c r="AT915" s="238" t="s">
        <v>162</v>
      </c>
      <c r="AU915" s="238" t="s">
        <v>89</v>
      </c>
      <c r="AV915" s="14" t="s">
        <v>158</v>
      </c>
      <c r="AW915" s="14" t="s">
        <v>34</v>
      </c>
      <c r="AX915" s="14" t="s">
        <v>85</v>
      </c>
      <c r="AY915" s="238" t="s">
        <v>151</v>
      </c>
    </row>
    <row r="916" spans="1:65" s="2" customFormat="1" ht="24" customHeight="1">
      <c r="A916" s="35"/>
      <c r="B916" s="36"/>
      <c r="C916" s="200" t="s">
        <v>1356</v>
      </c>
      <c r="D916" s="200" t="s">
        <v>153</v>
      </c>
      <c r="E916" s="201" t="s">
        <v>1357</v>
      </c>
      <c r="F916" s="202" t="s">
        <v>1358</v>
      </c>
      <c r="G916" s="203" t="s">
        <v>231</v>
      </c>
      <c r="H916" s="204">
        <v>73.918000000000006</v>
      </c>
      <c r="I916" s="205"/>
      <c r="J916" s="206">
        <f>ROUND(I916*H916,2)</f>
        <v>0</v>
      </c>
      <c r="K916" s="202" t="s">
        <v>157</v>
      </c>
      <c r="L916" s="40"/>
      <c r="M916" s="207" t="s">
        <v>1</v>
      </c>
      <c r="N916" s="208" t="s">
        <v>45</v>
      </c>
      <c r="O916" s="72"/>
      <c r="P916" s="209">
        <f>O916*H916</f>
        <v>0</v>
      </c>
      <c r="Q916" s="209">
        <v>0</v>
      </c>
      <c r="R916" s="209">
        <f>Q916*H916</f>
        <v>0</v>
      </c>
      <c r="S916" s="209">
        <v>8.1500000000000003E-2</v>
      </c>
      <c r="T916" s="210">
        <f>S916*H916</f>
        <v>6.0243170000000008</v>
      </c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R916" s="211" t="s">
        <v>264</v>
      </c>
      <c r="AT916" s="211" t="s">
        <v>153</v>
      </c>
      <c r="AU916" s="211" t="s">
        <v>89</v>
      </c>
      <c r="AY916" s="18" t="s">
        <v>151</v>
      </c>
      <c r="BE916" s="212">
        <f>IF(N916="základní",J916,0)</f>
        <v>0</v>
      </c>
      <c r="BF916" s="212">
        <f>IF(N916="snížená",J916,0)</f>
        <v>0</v>
      </c>
      <c r="BG916" s="212">
        <f>IF(N916="zákl. přenesená",J916,0)</f>
        <v>0</v>
      </c>
      <c r="BH916" s="212">
        <f>IF(N916="sníž. přenesená",J916,0)</f>
        <v>0</v>
      </c>
      <c r="BI916" s="212">
        <f>IF(N916="nulová",J916,0)</f>
        <v>0</v>
      </c>
      <c r="BJ916" s="18" t="s">
        <v>85</v>
      </c>
      <c r="BK916" s="212">
        <f>ROUND(I916*H916,2)</f>
        <v>0</v>
      </c>
      <c r="BL916" s="18" t="s">
        <v>264</v>
      </c>
      <c r="BM916" s="211" t="s">
        <v>1359</v>
      </c>
    </row>
    <row r="917" spans="1:65" s="15" customFormat="1" ht="10.199999999999999">
      <c r="B917" s="239"/>
      <c r="C917" s="240"/>
      <c r="D917" s="213" t="s">
        <v>162</v>
      </c>
      <c r="E917" s="241" t="s">
        <v>1</v>
      </c>
      <c r="F917" s="242" t="s">
        <v>233</v>
      </c>
      <c r="G917" s="240"/>
      <c r="H917" s="241" t="s">
        <v>1</v>
      </c>
      <c r="I917" s="243"/>
      <c r="J917" s="240"/>
      <c r="K917" s="240"/>
      <c r="L917" s="244"/>
      <c r="M917" s="245"/>
      <c r="N917" s="246"/>
      <c r="O917" s="246"/>
      <c r="P917" s="246"/>
      <c r="Q917" s="246"/>
      <c r="R917" s="246"/>
      <c r="S917" s="246"/>
      <c r="T917" s="247"/>
      <c r="AT917" s="248" t="s">
        <v>162</v>
      </c>
      <c r="AU917" s="248" t="s">
        <v>89</v>
      </c>
      <c r="AV917" s="15" t="s">
        <v>85</v>
      </c>
      <c r="AW917" s="15" t="s">
        <v>34</v>
      </c>
      <c r="AX917" s="15" t="s">
        <v>80</v>
      </c>
      <c r="AY917" s="248" t="s">
        <v>151</v>
      </c>
    </row>
    <row r="918" spans="1:65" s="13" customFormat="1" ht="10.199999999999999">
      <c r="B918" s="217"/>
      <c r="C918" s="218"/>
      <c r="D918" s="213" t="s">
        <v>162</v>
      </c>
      <c r="E918" s="219" t="s">
        <v>1</v>
      </c>
      <c r="F918" s="220" t="s">
        <v>269</v>
      </c>
      <c r="G918" s="218"/>
      <c r="H918" s="221">
        <v>26.28</v>
      </c>
      <c r="I918" s="222"/>
      <c r="J918" s="218"/>
      <c r="K918" s="218"/>
      <c r="L918" s="223"/>
      <c r="M918" s="224"/>
      <c r="N918" s="225"/>
      <c r="O918" s="225"/>
      <c r="P918" s="225"/>
      <c r="Q918" s="225"/>
      <c r="R918" s="225"/>
      <c r="S918" s="225"/>
      <c r="T918" s="226"/>
      <c r="AT918" s="227" t="s">
        <v>162</v>
      </c>
      <c r="AU918" s="227" t="s">
        <v>89</v>
      </c>
      <c r="AV918" s="13" t="s">
        <v>89</v>
      </c>
      <c r="AW918" s="13" t="s">
        <v>34</v>
      </c>
      <c r="AX918" s="13" t="s">
        <v>80</v>
      </c>
      <c r="AY918" s="227" t="s">
        <v>151</v>
      </c>
    </row>
    <row r="919" spans="1:65" s="13" customFormat="1" ht="10.199999999999999">
      <c r="B919" s="217"/>
      <c r="C919" s="218"/>
      <c r="D919" s="213" t="s">
        <v>162</v>
      </c>
      <c r="E919" s="219" t="s">
        <v>1</v>
      </c>
      <c r="F919" s="220" t="s">
        <v>270</v>
      </c>
      <c r="G919" s="218"/>
      <c r="H919" s="221">
        <v>0.3</v>
      </c>
      <c r="I919" s="222"/>
      <c r="J919" s="218"/>
      <c r="K919" s="218"/>
      <c r="L919" s="223"/>
      <c r="M919" s="224"/>
      <c r="N919" s="225"/>
      <c r="O919" s="225"/>
      <c r="P919" s="225"/>
      <c r="Q919" s="225"/>
      <c r="R919" s="225"/>
      <c r="S919" s="225"/>
      <c r="T919" s="226"/>
      <c r="AT919" s="227" t="s">
        <v>162</v>
      </c>
      <c r="AU919" s="227" t="s">
        <v>89</v>
      </c>
      <c r="AV919" s="13" t="s">
        <v>89</v>
      </c>
      <c r="AW919" s="13" t="s">
        <v>34</v>
      </c>
      <c r="AX919" s="13" t="s">
        <v>80</v>
      </c>
      <c r="AY919" s="227" t="s">
        <v>151</v>
      </c>
    </row>
    <row r="920" spans="1:65" s="15" customFormat="1" ht="10.199999999999999">
      <c r="B920" s="239"/>
      <c r="C920" s="240"/>
      <c r="D920" s="213" t="s">
        <v>162</v>
      </c>
      <c r="E920" s="241" t="s">
        <v>1</v>
      </c>
      <c r="F920" s="242" t="s">
        <v>238</v>
      </c>
      <c r="G920" s="240"/>
      <c r="H920" s="241" t="s">
        <v>1</v>
      </c>
      <c r="I920" s="243"/>
      <c r="J920" s="240"/>
      <c r="K920" s="240"/>
      <c r="L920" s="244"/>
      <c r="M920" s="245"/>
      <c r="N920" s="246"/>
      <c r="O920" s="246"/>
      <c r="P920" s="246"/>
      <c r="Q920" s="246"/>
      <c r="R920" s="246"/>
      <c r="S920" s="246"/>
      <c r="T920" s="247"/>
      <c r="AT920" s="248" t="s">
        <v>162</v>
      </c>
      <c r="AU920" s="248" t="s">
        <v>89</v>
      </c>
      <c r="AV920" s="15" t="s">
        <v>85</v>
      </c>
      <c r="AW920" s="15" t="s">
        <v>34</v>
      </c>
      <c r="AX920" s="15" t="s">
        <v>80</v>
      </c>
      <c r="AY920" s="248" t="s">
        <v>151</v>
      </c>
    </row>
    <row r="921" spans="1:65" s="13" customFormat="1" ht="10.199999999999999">
      <c r="B921" s="217"/>
      <c r="C921" s="218"/>
      <c r="D921" s="213" t="s">
        <v>162</v>
      </c>
      <c r="E921" s="219" t="s">
        <v>1</v>
      </c>
      <c r="F921" s="220" t="s">
        <v>272</v>
      </c>
      <c r="G921" s="218"/>
      <c r="H921" s="221">
        <v>-1.62</v>
      </c>
      <c r="I921" s="222"/>
      <c r="J921" s="218"/>
      <c r="K921" s="218"/>
      <c r="L921" s="223"/>
      <c r="M921" s="224"/>
      <c r="N921" s="225"/>
      <c r="O921" s="225"/>
      <c r="P921" s="225"/>
      <c r="Q921" s="225"/>
      <c r="R921" s="225"/>
      <c r="S921" s="225"/>
      <c r="T921" s="226"/>
      <c r="AT921" s="227" t="s">
        <v>162</v>
      </c>
      <c r="AU921" s="227" t="s">
        <v>89</v>
      </c>
      <c r="AV921" s="13" t="s">
        <v>89</v>
      </c>
      <c r="AW921" s="13" t="s">
        <v>34</v>
      </c>
      <c r="AX921" s="13" t="s">
        <v>80</v>
      </c>
      <c r="AY921" s="227" t="s">
        <v>151</v>
      </c>
    </row>
    <row r="922" spans="1:65" s="13" customFormat="1" ht="10.199999999999999">
      <c r="B922" s="217"/>
      <c r="C922" s="218"/>
      <c r="D922" s="213" t="s">
        <v>162</v>
      </c>
      <c r="E922" s="219" t="s">
        <v>1</v>
      </c>
      <c r="F922" s="220" t="s">
        <v>273</v>
      </c>
      <c r="G922" s="218"/>
      <c r="H922" s="221">
        <v>-1</v>
      </c>
      <c r="I922" s="222"/>
      <c r="J922" s="218"/>
      <c r="K922" s="218"/>
      <c r="L922" s="223"/>
      <c r="M922" s="224"/>
      <c r="N922" s="225"/>
      <c r="O922" s="225"/>
      <c r="P922" s="225"/>
      <c r="Q922" s="225"/>
      <c r="R922" s="225"/>
      <c r="S922" s="225"/>
      <c r="T922" s="226"/>
      <c r="AT922" s="227" t="s">
        <v>162</v>
      </c>
      <c r="AU922" s="227" t="s">
        <v>89</v>
      </c>
      <c r="AV922" s="13" t="s">
        <v>89</v>
      </c>
      <c r="AW922" s="13" t="s">
        <v>34</v>
      </c>
      <c r="AX922" s="13" t="s">
        <v>80</v>
      </c>
      <c r="AY922" s="227" t="s">
        <v>151</v>
      </c>
    </row>
    <row r="923" spans="1:65" s="16" customFormat="1" ht="10.199999999999999">
      <c r="B923" s="259"/>
      <c r="C923" s="260"/>
      <c r="D923" s="213" t="s">
        <v>162</v>
      </c>
      <c r="E923" s="261" t="s">
        <v>1</v>
      </c>
      <c r="F923" s="262" t="s">
        <v>274</v>
      </c>
      <c r="G923" s="260"/>
      <c r="H923" s="263">
        <v>23.96</v>
      </c>
      <c r="I923" s="264"/>
      <c r="J923" s="260"/>
      <c r="K923" s="260"/>
      <c r="L923" s="265"/>
      <c r="M923" s="266"/>
      <c r="N923" s="267"/>
      <c r="O923" s="267"/>
      <c r="P923" s="267"/>
      <c r="Q923" s="267"/>
      <c r="R923" s="267"/>
      <c r="S923" s="267"/>
      <c r="T923" s="268"/>
      <c r="AT923" s="269" t="s">
        <v>162</v>
      </c>
      <c r="AU923" s="269" t="s">
        <v>89</v>
      </c>
      <c r="AV923" s="16" t="s">
        <v>170</v>
      </c>
      <c r="AW923" s="16" t="s">
        <v>34</v>
      </c>
      <c r="AX923" s="16" t="s">
        <v>80</v>
      </c>
      <c r="AY923" s="269" t="s">
        <v>151</v>
      </c>
    </row>
    <row r="924" spans="1:65" s="15" customFormat="1" ht="10.199999999999999">
      <c r="B924" s="239"/>
      <c r="C924" s="240"/>
      <c r="D924" s="213" t="s">
        <v>162</v>
      </c>
      <c r="E924" s="241" t="s">
        <v>1</v>
      </c>
      <c r="F924" s="242" t="s">
        <v>275</v>
      </c>
      <c r="G924" s="240"/>
      <c r="H924" s="241" t="s">
        <v>1</v>
      </c>
      <c r="I924" s="243"/>
      <c r="J924" s="240"/>
      <c r="K924" s="240"/>
      <c r="L924" s="244"/>
      <c r="M924" s="245"/>
      <c r="N924" s="246"/>
      <c r="O924" s="246"/>
      <c r="P924" s="246"/>
      <c r="Q924" s="246"/>
      <c r="R924" s="246"/>
      <c r="S924" s="246"/>
      <c r="T924" s="247"/>
      <c r="AT924" s="248" t="s">
        <v>162</v>
      </c>
      <c r="AU924" s="248" t="s">
        <v>89</v>
      </c>
      <c r="AV924" s="15" t="s">
        <v>85</v>
      </c>
      <c r="AW924" s="15" t="s">
        <v>34</v>
      </c>
      <c r="AX924" s="15" t="s">
        <v>80</v>
      </c>
      <c r="AY924" s="248" t="s">
        <v>151</v>
      </c>
    </row>
    <row r="925" spans="1:65" s="13" customFormat="1" ht="10.199999999999999">
      <c r="B925" s="217"/>
      <c r="C925" s="218"/>
      <c r="D925" s="213" t="s">
        <v>162</v>
      </c>
      <c r="E925" s="219" t="s">
        <v>1</v>
      </c>
      <c r="F925" s="220" t="s">
        <v>276</v>
      </c>
      <c r="G925" s="218"/>
      <c r="H925" s="221">
        <v>25.29</v>
      </c>
      <c r="I925" s="222"/>
      <c r="J925" s="218"/>
      <c r="K925" s="218"/>
      <c r="L925" s="223"/>
      <c r="M925" s="224"/>
      <c r="N925" s="225"/>
      <c r="O925" s="225"/>
      <c r="P925" s="225"/>
      <c r="Q925" s="225"/>
      <c r="R925" s="225"/>
      <c r="S925" s="225"/>
      <c r="T925" s="226"/>
      <c r="AT925" s="227" t="s">
        <v>162</v>
      </c>
      <c r="AU925" s="227" t="s">
        <v>89</v>
      </c>
      <c r="AV925" s="13" t="s">
        <v>89</v>
      </c>
      <c r="AW925" s="13" t="s">
        <v>34</v>
      </c>
      <c r="AX925" s="13" t="s">
        <v>80</v>
      </c>
      <c r="AY925" s="227" t="s">
        <v>151</v>
      </c>
    </row>
    <row r="926" spans="1:65" s="13" customFormat="1" ht="10.199999999999999">
      <c r="B926" s="217"/>
      <c r="C926" s="218"/>
      <c r="D926" s="213" t="s">
        <v>162</v>
      </c>
      <c r="E926" s="219" t="s">
        <v>1</v>
      </c>
      <c r="F926" s="220" t="s">
        <v>1360</v>
      </c>
      <c r="G926" s="218"/>
      <c r="H926" s="221">
        <v>0.42</v>
      </c>
      <c r="I926" s="222"/>
      <c r="J926" s="218"/>
      <c r="K926" s="218"/>
      <c r="L926" s="223"/>
      <c r="M926" s="224"/>
      <c r="N926" s="225"/>
      <c r="O926" s="225"/>
      <c r="P926" s="225"/>
      <c r="Q926" s="225"/>
      <c r="R926" s="225"/>
      <c r="S926" s="225"/>
      <c r="T926" s="226"/>
      <c r="AT926" s="227" t="s">
        <v>162</v>
      </c>
      <c r="AU926" s="227" t="s">
        <v>89</v>
      </c>
      <c r="AV926" s="13" t="s">
        <v>89</v>
      </c>
      <c r="AW926" s="13" t="s">
        <v>34</v>
      </c>
      <c r="AX926" s="13" t="s">
        <v>80</v>
      </c>
      <c r="AY926" s="227" t="s">
        <v>151</v>
      </c>
    </row>
    <row r="927" spans="1:65" s="15" customFormat="1" ht="10.199999999999999">
      <c r="B927" s="239"/>
      <c r="C927" s="240"/>
      <c r="D927" s="213" t="s">
        <v>162</v>
      </c>
      <c r="E927" s="241" t="s">
        <v>1</v>
      </c>
      <c r="F927" s="242" t="s">
        <v>238</v>
      </c>
      <c r="G927" s="240"/>
      <c r="H927" s="241" t="s">
        <v>1</v>
      </c>
      <c r="I927" s="243"/>
      <c r="J927" s="240"/>
      <c r="K927" s="240"/>
      <c r="L927" s="244"/>
      <c r="M927" s="245"/>
      <c r="N927" s="246"/>
      <c r="O927" s="246"/>
      <c r="P927" s="246"/>
      <c r="Q927" s="246"/>
      <c r="R927" s="246"/>
      <c r="S927" s="246"/>
      <c r="T927" s="247"/>
      <c r="AT927" s="248" t="s">
        <v>162</v>
      </c>
      <c r="AU927" s="248" t="s">
        <v>89</v>
      </c>
      <c r="AV927" s="15" t="s">
        <v>85</v>
      </c>
      <c r="AW927" s="15" t="s">
        <v>34</v>
      </c>
      <c r="AX927" s="15" t="s">
        <v>80</v>
      </c>
      <c r="AY927" s="248" t="s">
        <v>151</v>
      </c>
    </row>
    <row r="928" spans="1:65" s="13" customFormat="1" ht="10.199999999999999">
      <c r="B928" s="217"/>
      <c r="C928" s="218"/>
      <c r="D928" s="213" t="s">
        <v>162</v>
      </c>
      <c r="E928" s="219" t="s">
        <v>1</v>
      </c>
      <c r="F928" s="220" t="s">
        <v>279</v>
      </c>
      <c r="G928" s="218"/>
      <c r="H928" s="221">
        <v>-2.4</v>
      </c>
      <c r="I928" s="222"/>
      <c r="J928" s="218"/>
      <c r="K928" s="218"/>
      <c r="L928" s="223"/>
      <c r="M928" s="224"/>
      <c r="N928" s="225"/>
      <c r="O928" s="225"/>
      <c r="P928" s="225"/>
      <c r="Q928" s="225"/>
      <c r="R928" s="225"/>
      <c r="S928" s="225"/>
      <c r="T928" s="226"/>
      <c r="AT928" s="227" t="s">
        <v>162</v>
      </c>
      <c r="AU928" s="227" t="s">
        <v>89</v>
      </c>
      <c r="AV928" s="13" t="s">
        <v>89</v>
      </c>
      <c r="AW928" s="13" t="s">
        <v>34</v>
      </c>
      <c r="AX928" s="13" t="s">
        <v>80</v>
      </c>
      <c r="AY928" s="227" t="s">
        <v>151</v>
      </c>
    </row>
    <row r="929" spans="1:65" s="13" customFormat="1" ht="10.199999999999999">
      <c r="B929" s="217"/>
      <c r="C929" s="218"/>
      <c r="D929" s="213" t="s">
        <v>162</v>
      </c>
      <c r="E929" s="219" t="s">
        <v>1</v>
      </c>
      <c r="F929" s="220" t="s">
        <v>1361</v>
      </c>
      <c r="G929" s="218"/>
      <c r="H929" s="221">
        <v>-0.84</v>
      </c>
      <c r="I929" s="222"/>
      <c r="J929" s="218"/>
      <c r="K929" s="218"/>
      <c r="L929" s="223"/>
      <c r="M929" s="224"/>
      <c r="N929" s="225"/>
      <c r="O929" s="225"/>
      <c r="P929" s="225"/>
      <c r="Q929" s="225"/>
      <c r="R929" s="225"/>
      <c r="S929" s="225"/>
      <c r="T929" s="226"/>
      <c r="AT929" s="227" t="s">
        <v>162</v>
      </c>
      <c r="AU929" s="227" t="s">
        <v>89</v>
      </c>
      <c r="AV929" s="13" t="s">
        <v>89</v>
      </c>
      <c r="AW929" s="13" t="s">
        <v>34</v>
      </c>
      <c r="AX929" s="13" t="s">
        <v>80</v>
      </c>
      <c r="AY929" s="227" t="s">
        <v>151</v>
      </c>
    </row>
    <row r="930" spans="1:65" s="16" customFormat="1" ht="10.199999999999999">
      <c r="B930" s="259"/>
      <c r="C930" s="260"/>
      <c r="D930" s="213" t="s">
        <v>162</v>
      </c>
      <c r="E930" s="261" t="s">
        <v>1</v>
      </c>
      <c r="F930" s="262" t="s">
        <v>274</v>
      </c>
      <c r="G930" s="260"/>
      <c r="H930" s="263">
        <v>22.470000000000002</v>
      </c>
      <c r="I930" s="264"/>
      <c r="J930" s="260"/>
      <c r="K930" s="260"/>
      <c r="L930" s="265"/>
      <c r="M930" s="266"/>
      <c r="N930" s="267"/>
      <c r="O930" s="267"/>
      <c r="P930" s="267"/>
      <c r="Q930" s="267"/>
      <c r="R930" s="267"/>
      <c r="S930" s="267"/>
      <c r="T930" s="268"/>
      <c r="AT930" s="269" t="s">
        <v>162</v>
      </c>
      <c r="AU930" s="269" t="s">
        <v>89</v>
      </c>
      <c r="AV930" s="16" t="s">
        <v>170</v>
      </c>
      <c r="AW930" s="16" t="s">
        <v>34</v>
      </c>
      <c r="AX930" s="16" t="s">
        <v>80</v>
      </c>
      <c r="AY930" s="269" t="s">
        <v>151</v>
      </c>
    </row>
    <row r="931" spans="1:65" s="15" customFormat="1" ht="10.199999999999999">
      <c r="B931" s="239"/>
      <c r="C931" s="240"/>
      <c r="D931" s="213" t="s">
        <v>162</v>
      </c>
      <c r="E931" s="241" t="s">
        <v>1</v>
      </c>
      <c r="F931" s="242" t="s">
        <v>235</v>
      </c>
      <c r="G931" s="240"/>
      <c r="H931" s="241" t="s">
        <v>1</v>
      </c>
      <c r="I931" s="243"/>
      <c r="J931" s="240"/>
      <c r="K931" s="240"/>
      <c r="L931" s="244"/>
      <c r="M931" s="245"/>
      <c r="N931" s="246"/>
      <c r="O931" s="246"/>
      <c r="P931" s="246"/>
      <c r="Q931" s="246"/>
      <c r="R931" s="246"/>
      <c r="S931" s="246"/>
      <c r="T931" s="247"/>
      <c r="AT931" s="248" t="s">
        <v>162</v>
      </c>
      <c r="AU931" s="248" t="s">
        <v>89</v>
      </c>
      <c r="AV931" s="15" t="s">
        <v>85</v>
      </c>
      <c r="AW931" s="15" t="s">
        <v>34</v>
      </c>
      <c r="AX931" s="15" t="s">
        <v>80</v>
      </c>
      <c r="AY931" s="248" t="s">
        <v>151</v>
      </c>
    </row>
    <row r="932" spans="1:65" s="13" customFormat="1" ht="20.399999999999999">
      <c r="B932" s="217"/>
      <c r="C932" s="218"/>
      <c r="D932" s="213" t="s">
        <v>162</v>
      </c>
      <c r="E932" s="219" t="s">
        <v>1</v>
      </c>
      <c r="F932" s="220" t="s">
        <v>1362</v>
      </c>
      <c r="G932" s="218"/>
      <c r="H932" s="221">
        <v>29.808</v>
      </c>
      <c r="I932" s="222"/>
      <c r="J932" s="218"/>
      <c r="K932" s="218"/>
      <c r="L932" s="223"/>
      <c r="M932" s="224"/>
      <c r="N932" s="225"/>
      <c r="O932" s="225"/>
      <c r="P932" s="225"/>
      <c r="Q932" s="225"/>
      <c r="R932" s="225"/>
      <c r="S932" s="225"/>
      <c r="T932" s="226"/>
      <c r="AT932" s="227" t="s">
        <v>162</v>
      </c>
      <c r="AU932" s="227" t="s">
        <v>89</v>
      </c>
      <c r="AV932" s="13" t="s">
        <v>89</v>
      </c>
      <c r="AW932" s="13" t="s">
        <v>34</v>
      </c>
      <c r="AX932" s="13" t="s">
        <v>80</v>
      </c>
      <c r="AY932" s="227" t="s">
        <v>151</v>
      </c>
    </row>
    <row r="933" spans="1:65" s="13" customFormat="1" ht="10.199999999999999">
      <c r="B933" s="217"/>
      <c r="C933" s="218"/>
      <c r="D933" s="213" t="s">
        <v>162</v>
      </c>
      <c r="E933" s="219" t="s">
        <v>1</v>
      </c>
      <c r="F933" s="220" t="s">
        <v>270</v>
      </c>
      <c r="G933" s="218"/>
      <c r="H933" s="221">
        <v>0.3</v>
      </c>
      <c r="I933" s="222"/>
      <c r="J933" s="218"/>
      <c r="K933" s="218"/>
      <c r="L933" s="223"/>
      <c r="M933" s="224"/>
      <c r="N933" s="225"/>
      <c r="O933" s="225"/>
      <c r="P933" s="225"/>
      <c r="Q933" s="225"/>
      <c r="R933" s="225"/>
      <c r="S933" s="225"/>
      <c r="T933" s="226"/>
      <c r="AT933" s="227" t="s">
        <v>162</v>
      </c>
      <c r="AU933" s="227" t="s">
        <v>89</v>
      </c>
      <c r="AV933" s="13" t="s">
        <v>89</v>
      </c>
      <c r="AW933" s="13" t="s">
        <v>34</v>
      </c>
      <c r="AX933" s="13" t="s">
        <v>80</v>
      </c>
      <c r="AY933" s="227" t="s">
        <v>151</v>
      </c>
    </row>
    <row r="934" spans="1:65" s="15" customFormat="1" ht="10.199999999999999">
      <c r="B934" s="239"/>
      <c r="C934" s="240"/>
      <c r="D934" s="213" t="s">
        <v>162</v>
      </c>
      <c r="E934" s="241" t="s">
        <v>1</v>
      </c>
      <c r="F934" s="242" t="s">
        <v>238</v>
      </c>
      <c r="G934" s="240"/>
      <c r="H934" s="241" t="s">
        <v>1</v>
      </c>
      <c r="I934" s="243"/>
      <c r="J934" s="240"/>
      <c r="K934" s="240"/>
      <c r="L934" s="244"/>
      <c r="M934" s="245"/>
      <c r="N934" s="246"/>
      <c r="O934" s="246"/>
      <c r="P934" s="246"/>
      <c r="Q934" s="246"/>
      <c r="R934" s="246"/>
      <c r="S934" s="246"/>
      <c r="T934" s="247"/>
      <c r="AT934" s="248" t="s">
        <v>162</v>
      </c>
      <c r="AU934" s="248" t="s">
        <v>89</v>
      </c>
      <c r="AV934" s="15" t="s">
        <v>85</v>
      </c>
      <c r="AW934" s="15" t="s">
        <v>34</v>
      </c>
      <c r="AX934" s="15" t="s">
        <v>80</v>
      </c>
      <c r="AY934" s="248" t="s">
        <v>151</v>
      </c>
    </row>
    <row r="935" spans="1:65" s="13" customFormat="1" ht="10.199999999999999">
      <c r="B935" s="217"/>
      <c r="C935" s="218"/>
      <c r="D935" s="213" t="s">
        <v>162</v>
      </c>
      <c r="E935" s="219" t="s">
        <v>1</v>
      </c>
      <c r="F935" s="220" t="s">
        <v>272</v>
      </c>
      <c r="G935" s="218"/>
      <c r="H935" s="221">
        <v>-1.62</v>
      </c>
      <c r="I935" s="222"/>
      <c r="J935" s="218"/>
      <c r="K935" s="218"/>
      <c r="L935" s="223"/>
      <c r="M935" s="224"/>
      <c r="N935" s="225"/>
      <c r="O935" s="225"/>
      <c r="P935" s="225"/>
      <c r="Q935" s="225"/>
      <c r="R935" s="225"/>
      <c r="S935" s="225"/>
      <c r="T935" s="226"/>
      <c r="AT935" s="227" t="s">
        <v>162</v>
      </c>
      <c r="AU935" s="227" t="s">
        <v>89</v>
      </c>
      <c r="AV935" s="13" t="s">
        <v>89</v>
      </c>
      <c r="AW935" s="13" t="s">
        <v>34</v>
      </c>
      <c r="AX935" s="13" t="s">
        <v>80</v>
      </c>
      <c r="AY935" s="227" t="s">
        <v>151</v>
      </c>
    </row>
    <row r="936" spans="1:65" s="13" customFormat="1" ht="10.199999999999999">
      <c r="B936" s="217"/>
      <c r="C936" s="218"/>
      <c r="D936" s="213" t="s">
        <v>162</v>
      </c>
      <c r="E936" s="219" t="s">
        <v>1</v>
      </c>
      <c r="F936" s="220" t="s">
        <v>273</v>
      </c>
      <c r="G936" s="218"/>
      <c r="H936" s="221">
        <v>-1</v>
      </c>
      <c r="I936" s="222"/>
      <c r="J936" s="218"/>
      <c r="K936" s="218"/>
      <c r="L936" s="223"/>
      <c r="M936" s="224"/>
      <c r="N936" s="225"/>
      <c r="O936" s="225"/>
      <c r="P936" s="225"/>
      <c r="Q936" s="225"/>
      <c r="R936" s="225"/>
      <c r="S936" s="225"/>
      <c r="T936" s="226"/>
      <c r="AT936" s="227" t="s">
        <v>162</v>
      </c>
      <c r="AU936" s="227" t="s">
        <v>89</v>
      </c>
      <c r="AV936" s="13" t="s">
        <v>89</v>
      </c>
      <c r="AW936" s="13" t="s">
        <v>34</v>
      </c>
      <c r="AX936" s="13" t="s">
        <v>80</v>
      </c>
      <c r="AY936" s="227" t="s">
        <v>151</v>
      </c>
    </row>
    <row r="937" spans="1:65" s="16" customFormat="1" ht="10.199999999999999">
      <c r="B937" s="259"/>
      <c r="C937" s="260"/>
      <c r="D937" s="213" t="s">
        <v>162</v>
      </c>
      <c r="E937" s="261" t="s">
        <v>1</v>
      </c>
      <c r="F937" s="262" t="s">
        <v>274</v>
      </c>
      <c r="G937" s="260"/>
      <c r="H937" s="263">
        <v>27.488</v>
      </c>
      <c r="I937" s="264"/>
      <c r="J937" s="260"/>
      <c r="K937" s="260"/>
      <c r="L937" s="265"/>
      <c r="M937" s="266"/>
      <c r="N937" s="267"/>
      <c r="O937" s="267"/>
      <c r="P937" s="267"/>
      <c r="Q937" s="267"/>
      <c r="R937" s="267"/>
      <c r="S937" s="267"/>
      <c r="T937" s="268"/>
      <c r="AT937" s="269" t="s">
        <v>162</v>
      </c>
      <c r="AU937" s="269" t="s">
        <v>89</v>
      </c>
      <c r="AV937" s="16" t="s">
        <v>170</v>
      </c>
      <c r="AW937" s="16" t="s">
        <v>34</v>
      </c>
      <c r="AX937" s="16" t="s">
        <v>80</v>
      </c>
      <c r="AY937" s="269" t="s">
        <v>151</v>
      </c>
    </row>
    <row r="938" spans="1:65" s="14" customFormat="1" ht="10.199999999999999">
      <c r="B938" s="228"/>
      <c r="C938" s="229"/>
      <c r="D938" s="213" t="s">
        <v>162</v>
      </c>
      <c r="E938" s="230" t="s">
        <v>1</v>
      </c>
      <c r="F938" s="231" t="s">
        <v>164</v>
      </c>
      <c r="G938" s="229"/>
      <c r="H938" s="232">
        <v>73.917999999999992</v>
      </c>
      <c r="I938" s="233"/>
      <c r="J938" s="229"/>
      <c r="K938" s="229"/>
      <c r="L938" s="234"/>
      <c r="M938" s="235"/>
      <c r="N938" s="236"/>
      <c r="O938" s="236"/>
      <c r="P938" s="236"/>
      <c r="Q938" s="236"/>
      <c r="R938" s="236"/>
      <c r="S938" s="236"/>
      <c r="T938" s="237"/>
      <c r="AT938" s="238" t="s">
        <v>162</v>
      </c>
      <c r="AU938" s="238" t="s">
        <v>89</v>
      </c>
      <c r="AV938" s="14" t="s">
        <v>158</v>
      </c>
      <c r="AW938" s="14" t="s">
        <v>34</v>
      </c>
      <c r="AX938" s="14" t="s">
        <v>85</v>
      </c>
      <c r="AY938" s="238" t="s">
        <v>151</v>
      </c>
    </row>
    <row r="939" spans="1:65" s="2" customFormat="1" ht="24" customHeight="1">
      <c r="A939" s="35"/>
      <c r="B939" s="36"/>
      <c r="C939" s="200" t="s">
        <v>1363</v>
      </c>
      <c r="D939" s="200" t="s">
        <v>153</v>
      </c>
      <c r="E939" s="201" t="s">
        <v>1364</v>
      </c>
      <c r="F939" s="202" t="s">
        <v>1365</v>
      </c>
      <c r="G939" s="203" t="s">
        <v>231</v>
      </c>
      <c r="H939" s="204">
        <v>92.176000000000002</v>
      </c>
      <c r="I939" s="205"/>
      <c r="J939" s="206">
        <f>ROUND(I939*H939,2)</f>
        <v>0</v>
      </c>
      <c r="K939" s="202" t="s">
        <v>157</v>
      </c>
      <c r="L939" s="40"/>
      <c r="M939" s="207" t="s">
        <v>1</v>
      </c>
      <c r="N939" s="208" t="s">
        <v>45</v>
      </c>
      <c r="O939" s="72"/>
      <c r="P939" s="209">
        <f>O939*H939</f>
        <v>0</v>
      </c>
      <c r="Q939" s="209">
        <v>5.3E-3</v>
      </c>
      <c r="R939" s="209">
        <f>Q939*H939</f>
        <v>0.48853279999999999</v>
      </c>
      <c r="S939" s="209">
        <v>0</v>
      </c>
      <c r="T939" s="210">
        <f>S939*H939</f>
        <v>0</v>
      </c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  <c r="AR939" s="211" t="s">
        <v>264</v>
      </c>
      <c r="AT939" s="211" t="s">
        <v>153</v>
      </c>
      <c r="AU939" s="211" t="s">
        <v>89</v>
      </c>
      <c r="AY939" s="18" t="s">
        <v>151</v>
      </c>
      <c r="BE939" s="212">
        <f>IF(N939="základní",J939,0)</f>
        <v>0</v>
      </c>
      <c r="BF939" s="212">
        <f>IF(N939="snížená",J939,0)</f>
        <v>0</v>
      </c>
      <c r="BG939" s="212">
        <f>IF(N939="zákl. přenesená",J939,0)</f>
        <v>0</v>
      </c>
      <c r="BH939" s="212">
        <f>IF(N939="sníž. přenesená",J939,0)</f>
        <v>0</v>
      </c>
      <c r="BI939" s="212">
        <f>IF(N939="nulová",J939,0)</f>
        <v>0</v>
      </c>
      <c r="BJ939" s="18" t="s">
        <v>85</v>
      </c>
      <c r="BK939" s="212">
        <f>ROUND(I939*H939,2)</f>
        <v>0</v>
      </c>
      <c r="BL939" s="18" t="s">
        <v>264</v>
      </c>
      <c r="BM939" s="211" t="s">
        <v>1366</v>
      </c>
    </row>
    <row r="940" spans="1:65" s="15" customFormat="1" ht="10.199999999999999">
      <c r="B940" s="239"/>
      <c r="C940" s="240"/>
      <c r="D940" s="213" t="s">
        <v>162</v>
      </c>
      <c r="E940" s="241" t="s">
        <v>1</v>
      </c>
      <c r="F940" s="242" t="s">
        <v>233</v>
      </c>
      <c r="G940" s="240"/>
      <c r="H940" s="241" t="s">
        <v>1</v>
      </c>
      <c r="I940" s="243"/>
      <c r="J940" s="240"/>
      <c r="K940" s="240"/>
      <c r="L940" s="244"/>
      <c r="M940" s="245"/>
      <c r="N940" s="246"/>
      <c r="O940" s="246"/>
      <c r="P940" s="246"/>
      <c r="Q940" s="246"/>
      <c r="R940" s="246"/>
      <c r="S940" s="246"/>
      <c r="T940" s="247"/>
      <c r="AT940" s="248" t="s">
        <v>162</v>
      </c>
      <c r="AU940" s="248" t="s">
        <v>89</v>
      </c>
      <c r="AV940" s="15" t="s">
        <v>85</v>
      </c>
      <c r="AW940" s="15" t="s">
        <v>34</v>
      </c>
      <c r="AX940" s="15" t="s">
        <v>80</v>
      </c>
      <c r="AY940" s="248" t="s">
        <v>151</v>
      </c>
    </row>
    <row r="941" spans="1:65" s="13" customFormat="1" ht="10.199999999999999">
      <c r="B941" s="217"/>
      <c r="C941" s="218"/>
      <c r="D941" s="213" t="s">
        <v>162</v>
      </c>
      <c r="E941" s="219" t="s">
        <v>1</v>
      </c>
      <c r="F941" s="220" t="s">
        <v>269</v>
      </c>
      <c r="G941" s="218"/>
      <c r="H941" s="221">
        <v>26.28</v>
      </c>
      <c r="I941" s="222"/>
      <c r="J941" s="218"/>
      <c r="K941" s="218"/>
      <c r="L941" s="223"/>
      <c r="M941" s="224"/>
      <c r="N941" s="225"/>
      <c r="O941" s="225"/>
      <c r="P941" s="225"/>
      <c r="Q941" s="225"/>
      <c r="R941" s="225"/>
      <c r="S941" s="225"/>
      <c r="T941" s="226"/>
      <c r="AT941" s="227" t="s">
        <v>162</v>
      </c>
      <c r="AU941" s="227" t="s">
        <v>89</v>
      </c>
      <c r="AV941" s="13" t="s">
        <v>89</v>
      </c>
      <c r="AW941" s="13" t="s">
        <v>34</v>
      </c>
      <c r="AX941" s="13" t="s">
        <v>80</v>
      </c>
      <c r="AY941" s="227" t="s">
        <v>151</v>
      </c>
    </row>
    <row r="942" spans="1:65" s="13" customFormat="1" ht="10.199999999999999">
      <c r="B942" s="217"/>
      <c r="C942" s="218"/>
      <c r="D942" s="213" t="s">
        <v>162</v>
      </c>
      <c r="E942" s="219" t="s">
        <v>1</v>
      </c>
      <c r="F942" s="220" t="s">
        <v>270</v>
      </c>
      <c r="G942" s="218"/>
      <c r="H942" s="221">
        <v>0.3</v>
      </c>
      <c r="I942" s="222"/>
      <c r="J942" s="218"/>
      <c r="K942" s="218"/>
      <c r="L942" s="223"/>
      <c r="M942" s="224"/>
      <c r="N942" s="225"/>
      <c r="O942" s="225"/>
      <c r="P942" s="225"/>
      <c r="Q942" s="225"/>
      <c r="R942" s="225"/>
      <c r="S942" s="225"/>
      <c r="T942" s="226"/>
      <c r="AT942" s="227" t="s">
        <v>162</v>
      </c>
      <c r="AU942" s="227" t="s">
        <v>89</v>
      </c>
      <c r="AV942" s="13" t="s">
        <v>89</v>
      </c>
      <c r="AW942" s="13" t="s">
        <v>34</v>
      </c>
      <c r="AX942" s="13" t="s">
        <v>80</v>
      </c>
      <c r="AY942" s="227" t="s">
        <v>151</v>
      </c>
    </row>
    <row r="943" spans="1:65" s="13" customFormat="1" ht="10.199999999999999">
      <c r="B943" s="217"/>
      <c r="C943" s="218"/>
      <c r="D943" s="213" t="s">
        <v>162</v>
      </c>
      <c r="E943" s="219" t="s">
        <v>1</v>
      </c>
      <c r="F943" s="220" t="s">
        <v>1342</v>
      </c>
      <c r="G943" s="218"/>
      <c r="H943" s="221">
        <v>0.15</v>
      </c>
      <c r="I943" s="222"/>
      <c r="J943" s="218"/>
      <c r="K943" s="218"/>
      <c r="L943" s="223"/>
      <c r="M943" s="224"/>
      <c r="N943" s="225"/>
      <c r="O943" s="225"/>
      <c r="P943" s="225"/>
      <c r="Q943" s="225"/>
      <c r="R943" s="225"/>
      <c r="S943" s="225"/>
      <c r="T943" s="226"/>
      <c r="AT943" s="227" t="s">
        <v>162</v>
      </c>
      <c r="AU943" s="227" t="s">
        <v>89</v>
      </c>
      <c r="AV943" s="13" t="s">
        <v>89</v>
      </c>
      <c r="AW943" s="13" t="s">
        <v>34</v>
      </c>
      <c r="AX943" s="13" t="s">
        <v>80</v>
      </c>
      <c r="AY943" s="227" t="s">
        <v>151</v>
      </c>
    </row>
    <row r="944" spans="1:65" s="13" customFormat="1" ht="10.199999999999999">
      <c r="B944" s="217"/>
      <c r="C944" s="218"/>
      <c r="D944" s="213" t="s">
        <v>162</v>
      </c>
      <c r="E944" s="219" t="s">
        <v>1</v>
      </c>
      <c r="F944" s="220" t="s">
        <v>271</v>
      </c>
      <c r="G944" s="218"/>
      <c r="H944" s="221">
        <v>-0.36</v>
      </c>
      <c r="I944" s="222"/>
      <c r="J944" s="218"/>
      <c r="K944" s="218"/>
      <c r="L944" s="223"/>
      <c r="M944" s="224"/>
      <c r="N944" s="225"/>
      <c r="O944" s="225"/>
      <c r="P944" s="225"/>
      <c r="Q944" s="225"/>
      <c r="R944" s="225"/>
      <c r="S944" s="225"/>
      <c r="T944" s="226"/>
      <c r="AT944" s="227" t="s">
        <v>162</v>
      </c>
      <c r="AU944" s="227" t="s">
        <v>89</v>
      </c>
      <c r="AV944" s="13" t="s">
        <v>89</v>
      </c>
      <c r="AW944" s="13" t="s">
        <v>34</v>
      </c>
      <c r="AX944" s="13" t="s">
        <v>80</v>
      </c>
      <c r="AY944" s="227" t="s">
        <v>151</v>
      </c>
    </row>
    <row r="945" spans="2:51" s="15" customFormat="1" ht="10.199999999999999">
      <c r="B945" s="239"/>
      <c r="C945" s="240"/>
      <c r="D945" s="213" t="s">
        <v>162</v>
      </c>
      <c r="E945" s="241" t="s">
        <v>1</v>
      </c>
      <c r="F945" s="242" t="s">
        <v>238</v>
      </c>
      <c r="G945" s="240"/>
      <c r="H945" s="241" t="s">
        <v>1</v>
      </c>
      <c r="I945" s="243"/>
      <c r="J945" s="240"/>
      <c r="K945" s="240"/>
      <c r="L945" s="244"/>
      <c r="M945" s="245"/>
      <c r="N945" s="246"/>
      <c r="O945" s="246"/>
      <c r="P945" s="246"/>
      <c r="Q945" s="246"/>
      <c r="R945" s="246"/>
      <c r="S945" s="246"/>
      <c r="T945" s="247"/>
      <c r="AT945" s="248" t="s">
        <v>162</v>
      </c>
      <c r="AU945" s="248" t="s">
        <v>89</v>
      </c>
      <c r="AV945" s="15" t="s">
        <v>85</v>
      </c>
      <c r="AW945" s="15" t="s">
        <v>34</v>
      </c>
      <c r="AX945" s="15" t="s">
        <v>80</v>
      </c>
      <c r="AY945" s="248" t="s">
        <v>151</v>
      </c>
    </row>
    <row r="946" spans="2:51" s="13" customFormat="1" ht="10.199999999999999">
      <c r="B946" s="217"/>
      <c r="C946" s="218"/>
      <c r="D946" s="213" t="s">
        <v>162</v>
      </c>
      <c r="E946" s="219" t="s">
        <v>1</v>
      </c>
      <c r="F946" s="220" t="s">
        <v>281</v>
      </c>
      <c r="G946" s="218"/>
      <c r="H946" s="221">
        <v>-1.44</v>
      </c>
      <c r="I946" s="222"/>
      <c r="J946" s="218"/>
      <c r="K946" s="218"/>
      <c r="L946" s="223"/>
      <c r="M946" s="224"/>
      <c r="N946" s="225"/>
      <c r="O946" s="225"/>
      <c r="P946" s="225"/>
      <c r="Q946" s="225"/>
      <c r="R946" s="225"/>
      <c r="S946" s="225"/>
      <c r="T946" s="226"/>
      <c r="AT946" s="227" t="s">
        <v>162</v>
      </c>
      <c r="AU946" s="227" t="s">
        <v>89</v>
      </c>
      <c r="AV946" s="13" t="s">
        <v>89</v>
      </c>
      <c r="AW946" s="13" t="s">
        <v>34</v>
      </c>
      <c r="AX946" s="13" t="s">
        <v>80</v>
      </c>
      <c r="AY946" s="227" t="s">
        <v>151</v>
      </c>
    </row>
    <row r="947" spans="2:51" s="13" customFormat="1" ht="10.199999999999999">
      <c r="B947" s="217"/>
      <c r="C947" s="218"/>
      <c r="D947" s="213" t="s">
        <v>162</v>
      </c>
      <c r="E947" s="219" t="s">
        <v>1</v>
      </c>
      <c r="F947" s="220" t="s">
        <v>273</v>
      </c>
      <c r="G947" s="218"/>
      <c r="H947" s="221">
        <v>-1</v>
      </c>
      <c r="I947" s="222"/>
      <c r="J947" s="218"/>
      <c r="K947" s="218"/>
      <c r="L947" s="223"/>
      <c r="M947" s="224"/>
      <c r="N947" s="225"/>
      <c r="O947" s="225"/>
      <c r="P947" s="225"/>
      <c r="Q947" s="225"/>
      <c r="R947" s="225"/>
      <c r="S947" s="225"/>
      <c r="T947" s="226"/>
      <c r="AT947" s="227" t="s">
        <v>162</v>
      </c>
      <c r="AU947" s="227" t="s">
        <v>89</v>
      </c>
      <c r="AV947" s="13" t="s">
        <v>89</v>
      </c>
      <c r="AW947" s="13" t="s">
        <v>34</v>
      </c>
      <c r="AX947" s="13" t="s">
        <v>80</v>
      </c>
      <c r="AY947" s="227" t="s">
        <v>151</v>
      </c>
    </row>
    <row r="948" spans="2:51" s="15" customFormat="1" ht="10.199999999999999">
      <c r="B948" s="239"/>
      <c r="C948" s="240"/>
      <c r="D948" s="213" t="s">
        <v>162</v>
      </c>
      <c r="E948" s="241" t="s">
        <v>1</v>
      </c>
      <c r="F948" s="242" t="s">
        <v>1343</v>
      </c>
      <c r="G948" s="240"/>
      <c r="H948" s="241" t="s">
        <v>1</v>
      </c>
      <c r="I948" s="243"/>
      <c r="J948" s="240"/>
      <c r="K948" s="240"/>
      <c r="L948" s="244"/>
      <c r="M948" s="245"/>
      <c r="N948" s="246"/>
      <c r="O948" s="246"/>
      <c r="P948" s="246"/>
      <c r="Q948" s="246"/>
      <c r="R948" s="246"/>
      <c r="S948" s="246"/>
      <c r="T948" s="247"/>
      <c r="AT948" s="248" t="s">
        <v>162</v>
      </c>
      <c r="AU948" s="248" t="s">
        <v>89</v>
      </c>
      <c r="AV948" s="15" t="s">
        <v>85</v>
      </c>
      <c r="AW948" s="15" t="s">
        <v>34</v>
      </c>
      <c r="AX948" s="15" t="s">
        <v>80</v>
      </c>
      <c r="AY948" s="248" t="s">
        <v>151</v>
      </c>
    </row>
    <row r="949" spans="2:51" s="13" customFormat="1" ht="10.199999999999999">
      <c r="B949" s="217"/>
      <c r="C949" s="218"/>
      <c r="D949" s="213" t="s">
        <v>162</v>
      </c>
      <c r="E949" s="219" t="s">
        <v>1</v>
      </c>
      <c r="F949" s="220" t="s">
        <v>286</v>
      </c>
      <c r="G949" s="218"/>
      <c r="H949" s="221">
        <v>4.08</v>
      </c>
      <c r="I949" s="222"/>
      <c r="J949" s="218"/>
      <c r="K949" s="218"/>
      <c r="L949" s="223"/>
      <c r="M949" s="224"/>
      <c r="N949" s="225"/>
      <c r="O949" s="225"/>
      <c r="P949" s="225"/>
      <c r="Q949" s="225"/>
      <c r="R949" s="225"/>
      <c r="S949" s="225"/>
      <c r="T949" s="226"/>
      <c r="AT949" s="227" t="s">
        <v>162</v>
      </c>
      <c r="AU949" s="227" t="s">
        <v>89</v>
      </c>
      <c r="AV949" s="13" t="s">
        <v>89</v>
      </c>
      <c r="AW949" s="13" t="s">
        <v>34</v>
      </c>
      <c r="AX949" s="13" t="s">
        <v>80</v>
      </c>
      <c r="AY949" s="227" t="s">
        <v>151</v>
      </c>
    </row>
    <row r="950" spans="2:51" s="13" customFormat="1" ht="10.199999999999999">
      <c r="B950" s="217"/>
      <c r="C950" s="218"/>
      <c r="D950" s="213" t="s">
        <v>162</v>
      </c>
      <c r="E950" s="219" t="s">
        <v>1</v>
      </c>
      <c r="F950" s="220" t="s">
        <v>1344</v>
      </c>
      <c r="G950" s="218"/>
      <c r="H950" s="221">
        <v>0.24</v>
      </c>
      <c r="I950" s="222"/>
      <c r="J950" s="218"/>
      <c r="K950" s="218"/>
      <c r="L950" s="223"/>
      <c r="M950" s="224"/>
      <c r="N950" s="225"/>
      <c r="O950" s="225"/>
      <c r="P950" s="225"/>
      <c r="Q950" s="225"/>
      <c r="R950" s="225"/>
      <c r="S950" s="225"/>
      <c r="T950" s="226"/>
      <c r="AT950" s="227" t="s">
        <v>162</v>
      </c>
      <c r="AU950" s="227" t="s">
        <v>89</v>
      </c>
      <c r="AV950" s="13" t="s">
        <v>89</v>
      </c>
      <c r="AW950" s="13" t="s">
        <v>34</v>
      </c>
      <c r="AX950" s="13" t="s">
        <v>80</v>
      </c>
      <c r="AY950" s="227" t="s">
        <v>151</v>
      </c>
    </row>
    <row r="951" spans="2:51" s="16" customFormat="1" ht="10.199999999999999">
      <c r="B951" s="259"/>
      <c r="C951" s="260"/>
      <c r="D951" s="213" t="s">
        <v>162</v>
      </c>
      <c r="E951" s="261" t="s">
        <v>1</v>
      </c>
      <c r="F951" s="262" t="s">
        <v>274</v>
      </c>
      <c r="G951" s="260"/>
      <c r="H951" s="263">
        <v>28.249999999999996</v>
      </c>
      <c r="I951" s="264"/>
      <c r="J951" s="260"/>
      <c r="K951" s="260"/>
      <c r="L951" s="265"/>
      <c r="M951" s="266"/>
      <c r="N951" s="267"/>
      <c r="O951" s="267"/>
      <c r="P951" s="267"/>
      <c r="Q951" s="267"/>
      <c r="R951" s="267"/>
      <c r="S951" s="267"/>
      <c r="T951" s="268"/>
      <c r="AT951" s="269" t="s">
        <v>162</v>
      </c>
      <c r="AU951" s="269" t="s">
        <v>89</v>
      </c>
      <c r="AV951" s="16" t="s">
        <v>170</v>
      </c>
      <c r="AW951" s="16" t="s">
        <v>34</v>
      </c>
      <c r="AX951" s="16" t="s">
        <v>80</v>
      </c>
      <c r="AY951" s="269" t="s">
        <v>151</v>
      </c>
    </row>
    <row r="952" spans="2:51" s="15" customFormat="1" ht="10.199999999999999">
      <c r="B952" s="239"/>
      <c r="C952" s="240"/>
      <c r="D952" s="213" t="s">
        <v>162</v>
      </c>
      <c r="E952" s="241" t="s">
        <v>1</v>
      </c>
      <c r="F952" s="242" t="s">
        <v>275</v>
      </c>
      <c r="G952" s="240"/>
      <c r="H952" s="241" t="s">
        <v>1</v>
      </c>
      <c r="I952" s="243"/>
      <c r="J952" s="240"/>
      <c r="K952" s="240"/>
      <c r="L952" s="244"/>
      <c r="M952" s="245"/>
      <c r="N952" s="246"/>
      <c r="O952" s="246"/>
      <c r="P952" s="246"/>
      <c r="Q952" s="246"/>
      <c r="R952" s="246"/>
      <c r="S952" s="246"/>
      <c r="T952" s="247"/>
      <c r="AT952" s="248" t="s">
        <v>162</v>
      </c>
      <c r="AU952" s="248" t="s">
        <v>89</v>
      </c>
      <c r="AV952" s="15" t="s">
        <v>85</v>
      </c>
      <c r="AW952" s="15" t="s">
        <v>34</v>
      </c>
      <c r="AX952" s="15" t="s">
        <v>80</v>
      </c>
      <c r="AY952" s="248" t="s">
        <v>151</v>
      </c>
    </row>
    <row r="953" spans="2:51" s="13" customFormat="1" ht="10.199999999999999">
      <c r="B953" s="217"/>
      <c r="C953" s="218"/>
      <c r="D953" s="213" t="s">
        <v>162</v>
      </c>
      <c r="E953" s="219" t="s">
        <v>1</v>
      </c>
      <c r="F953" s="220" t="s">
        <v>1345</v>
      </c>
      <c r="G953" s="218"/>
      <c r="H953" s="221">
        <v>30.347999999999999</v>
      </c>
      <c r="I953" s="222"/>
      <c r="J953" s="218"/>
      <c r="K953" s="218"/>
      <c r="L953" s="223"/>
      <c r="M953" s="224"/>
      <c r="N953" s="225"/>
      <c r="O953" s="225"/>
      <c r="P953" s="225"/>
      <c r="Q953" s="225"/>
      <c r="R953" s="225"/>
      <c r="S953" s="225"/>
      <c r="T953" s="226"/>
      <c r="AT953" s="227" t="s">
        <v>162</v>
      </c>
      <c r="AU953" s="227" t="s">
        <v>89</v>
      </c>
      <c r="AV953" s="13" t="s">
        <v>89</v>
      </c>
      <c r="AW953" s="13" t="s">
        <v>34</v>
      </c>
      <c r="AX953" s="13" t="s">
        <v>80</v>
      </c>
      <c r="AY953" s="227" t="s">
        <v>151</v>
      </c>
    </row>
    <row r="954" spans="2:51" s="13" customFormat="1" ht="10.199999999999999">
      <c r="B954" s="217"/>
      <c r="C954" s="218"/>
      <c r="D954" s="213" t="s">
        <v>162</v>
      </c>
      <c r="E954" s="219" t="s">
        <v>1</v>
      </c>
      <c r="F954" s="220" t="s">
        <v>1346</v>
      </c>
      <c r="G954" s="218"/>
      <c r="H954" s="221">
        <v>0.51</v>
      </c>
      <c r="I954" s="222"/>
      <c r="J954" s="218"/>
      <c r="K954" s="218"/>
      <c r="L954" s="223"/>
      <c r="M954" s="224"/>
      <c r="N954" s="225"/>
      <c r="O954" s="225"/>
      <c r="P954" s="225"/>
      <c r="Q954" s="225"/>
      <c r="R954" s="225"/>
      <c r="S954" s="225"/>
      <c r="T954" s="226"/>
      <c r="AT954" s="227" t="s">
        <v>162</v>
      </c>
      <c r="AU954" s="227" t="s">
        <v>89</v>
      </c>
      <c r="AV954" s="13" t="s">
        <v>89</v>
      </c>
      <c r="AW954" s="13" t="s">
        <v>34</v>
      </c>
      <c r="AX954" s="13" t="s">
        <v>80</v>
      </c>
      <c r="AY954" s="227" t="s">
        <v>151</v>
      </c>
    </row>
    <row r="955" spans="2:51" s="15" customFormat="1" ht="10.199999999999999">
      <c r="B955" s="239"/>
      <c r="C955" s="240"/>
      <c r="D955" s="213" t="s">
        <v>162</v>
      </c>
      <c r="E955" s="241" t="s">
        <v>1</v>
      </c>
      <c r="F955" s="242" t="s">
        <v>238</v>
      </c>
      <c r="G955" s="240"/>
      <c r="H955" s="241" t="s">
        <v>1</v>
      </c>
      <c r="I955" s="243"/>
      <c r="J955" s="240"/>
      <c r="K955" s="240"/>
      <c r="L955" s="244"/>
      <c r="M955" s="245"/>
      <c r="N955" s="246"/>
      <c r="O955" s="246"/>
      <c r="P955" s="246"/>
      <c r="Q955" s="246"/>
      <c r="R955" s="246"/>
      <c r="S955" s="246"/>
      <c r="T955" s="247"/>
      <c r="AT955" s="248" t="s">
        <v>162</v>
      </c>
      <c r="AU955" s="248" t="s">
        <v>89</v>
      </c>
      <c r="AV955" s="15" t="s">
        <v>85</v>
      </c>
      <c r="AW955" s="15" t="s">
        <v>34</v>
      </c>
      <c r="AX955" s="15" t="s">
        <v>80</v>
      </c>
      <c r="AY955" s="248" t="s">
        <v>151</v>
      </c>
    </row>
    <row r="956" spans="2:51" s="13" customFormat="1" ht="10.199999999999999">
      <c r="B956" s="217"/>
      <c r="C956" s="218"/>
      <c r="D956" s="213" t="s">
        <v>162</v>
      </c>
      <c r="E956" s="219" t="s">
        <v>1</v>
      </c>
      <c r="F956" s="220" t="s">
        <v>1347</v>
      </c>
      <c r="G956" s="218"/>
      <c r="H956" s="221">
        <v>-2.88</v>
      </c>
      <c r="I956" s="222"/>
      <c r="J956" s="218"/>
      <c r="K956" s="218"/>
      <c r="L956" s="223"/>
      <c r="M956" s="224"/>
      <c r="N956" s="225"/>
      <c r="O956" s="225"/>
      <c r="P956" s="225"/>
      <c r="Q956" s="225"/>
      <c r="R956" s="225"/>
      <c r="S956" s="225"/>
      <c r="T956" s="226"/>
      <c r="AT956" s="227" t="s">
        <v>162</v>
      </c>
      <c r="AU956" s="227" t="s">
        <v>89</v>
      </c>
      <c r="AV956" s="13" t="s">
        <v>89</v>
      </c>
      <c r="AW956" s="13" t="s">
        <v>34</v>
      </c>
      <c r="AX956" s="13" t="s">
        <v>80</v>
      </c>
      <c r="AY956" s="227" t="s">
        <v>151</v>
      </c>
    </row>
    <row r="957" spans="2:51" s="13" customFormat="1" ht="10.199999999999999">
      <c r="B957" s="217"/>
      <c r="C957" s="218"/>
      <c r="D957" s="213" t="s">
        <v>162</v>
      </c>
      <c r="E957" s="219" t="s">
        <v>1</v>
      </c>
      <c r="F957" s="220" t="s">
        <v>1348</v>
      </c>
      <c r="G957" s="218"/>
      <c r="H957" s="221">
        <v>-1.2</v>
      </c>
      <c r="I957" s="222"/>
      <c r="J957" s="218"/>
      <c r="K957" s="218"/>
      <c r="L957" s="223"/>
      <c r="M957" s="224"/>
      <c r="N957" s="225"/>
      <c r="O957" s="225"/>
      <c r="P957" s="225"/>
      <c r="Q957" s="225"/>
      <c r="R957" s="225"/>
      <c r="S957" s="225"/>
      <c r="T957" s="226"/>
      <c r="AT957" s="227" t="s">
        <v>162</v>
      </c>
      <c r="AU957" s="227" t="s">
        <v>89</v>
      </c>
      <c r="AV957" s="13" t="s">
        <v>89</v>
      </c>
      <c r="AW957" s="13" t="s">
        <v>34</v>
      </c>
      <c r="AX957" s="13" t="s">
        <v>80</v>
      </c>
      <c r="AY957" s="227" t="s">
        <v>151</v>
      </c>
    </row>
    <row r="958" spans="2:51" s="16" customFormat="1" ht="10.199999999999999">
      <c r="B958" s="259"/>
      <c r="C958" s="260"/>
      <c r="D958" s="213" t="s">
        <v>162</v>
      </c>
      <c r="E958" s="261" t="s">
        <v>1</v>
      </c>
      <c r="F958" s="262" t="s">
        <v>274</v>
      </c>
      <c r="G958" s="260"/>
      <c r="H958" s="263">
        <v>26.778000000000002</v>
      </c>
      <c r="I958" s="264"/>
      <c r="J958" s="260"/>
      <c r="K958" s="260"/>
      <c r="L958" s="265"/>
      <c r="M958" s="266"/>
      <c r="N958" s="267"/>
      <c r="O958" s="267"/>
      <c r="P958" s="267"/>
      <c r="Q958" s="267"/>
      <c r="R958" s="267"/>
      <c r="S958" s="267"/>
      <c r="T958" s="268"/>
      <c r="AT958" s="269" t="s">
        <v>162</v>
      </c>
      <c r="AU958" s="269" t="s">
        <v>89</v>
      </c>
      <c r="AV958" s="16" t="s">
        <v>170</v>
      </c>
      <c r="AW958" s="16" t="s">
        <v>34</v>
      </c>
      <c r="AX958" s="16" t="s">
        <v>80</v>
      </c>
      <c r="AY958" s="269" t="s">
        <v>151</v>
      </c>
    </row>
    <row r="959" spans="2:51" s="15" customFormat="1" ht="10.199999999999999">
      <c r="B959" s="239"/>
      <c r="C959" s="240"/>
      <c r="D959" s="213" t="s">
        <v>162</v>
      </c>
      <c r="E959" s="241" t="s">
        <v>1</v>
      </c>
      <c r="F959" s="242" t="s">
        <v>235</v>
      </c>
      <c r="G959" s="240"/>
      <c r="H959" s="241" t="s">
        <v>1</v>
      </c>
      <c r="I959" s="243"/>
      <c r="J959" s="240"/>
      <c r="K959" s="240"/>
      <c r="L959" s="244"/>
      <c r="M959" s="245"/>
      <c r="N959" s="246"/>
      <c r="O959" s="246"/>
      <c r="P959" s="246"/>
      <c r="Q959" s="246"/>
      <c r="R959" s="246"/>
      <c r="S959" s="246"/>
      <c r="T959" s="247"/>
      <c r="AT959" s="248" t="s">
        <v>162</v>
      </c>
      <c r="AU959" s="248" t="s">
        <v>89</v>
      </c>
      <c r="AV959" s="15" t="s">
        <v>85</v>
      </c>
      <c r="AW959" s="15" t="s">
        <v>34</v>
      </c>
      <c r="AX959" s="15" t="s">
        <v>80</v>
      </c>
      <c r="AY959" s="248" t="s">
        <v>151</v>
      </c>
    </row>
    <row r="960" spans="2:51" s="13" customFormat="1" ht="20.399999999999999">
      <c r="B960" s="217"/>
      <c r="C960" s="218"/>
      <c r="D960" s="213" t="s">
        <v>162</v>
      </c>
      <c r="E960" s="219" t="s">
        <v>1</v>
      </c>
      <c r="F960" s="220" t="s">
        <v>1349</v>
      </c>
      <c r="G960" s="218"/>
      <c r="H960" s="221">
        <v>24.768000000000001</v>
      </c>
      <c r="I960" s="222"/>
      <c r="J960" s="218"/>
      <c r="K960" s="218"/>
      <c r="L960" s="223"/>
      <c r="M960" s="224"/>
      <c r="N960" s="225"/>
      <c r="O960" s="225"/>
      <c r="P960" s="225"/>
      <c r="Q960" s="225"/>
      <c r="R960" s="225"/>
      <c r="S960" s="225"/>
      <c r="T960" s="226"/>
      <c r="AT960" s="227" t="s">
        <v>162</v>
      </c>
      <c r="AU960" s="227" t="s">
        <v>89</v>
      </c>
      <c r="AV960" s="13" t="s">
        <v>89</v>
      </c>
      <c r="AW960" s="13" t="s">
        <v>34</v>
      </c>
      <c r="AX960" s="13" t="s">
        <v>80</v>
      </c>
      <c r="AY960" s="227" t="s">
        <v>151</v>
      </c>
    </row>
    <row r="961" spans="1:65" s="13" customFormat="1" ht="20.399999999999999">
      <c r="B961" s="217"/>
      <c r="C961" s="218"/>
      <c r="D961" s="213" t="s">
        <v>162</v>
      </c>
      <c r="E961" s="219" t="s">
        <v>1</v>
      </c>
      <c r="F961" s="220" t="s">
        <v>1350</v>
      </c>
      <c r="G961" s="218"/>
      <c r="H961" s="221">
        <v>11.772</v>
      </c>
      <c r="I961" s="222"/>
      <c r="J961" s="218"/>
      <c r="K961" s="218"/>
      <c r="L961" s="223"/>
      <c r="M961" s="224"/>
      <c r="N961" s="225"/>
      <c r="O961" s="225"/>
      <c r="P961" s="225"/>
      <c r="Q961" s="225"/>
      <c r="R961" s="225"/>
      <c r="S961" s="225"/>
      <c r="T961" s="226"/>
      <c r="AT961" s="227" t="s">
        <v>162</v>
      </c>
      <c r="AU961" s="227" t="s">
        <v>89</v>
      </c>
      <c r="AV961" s="13" t="s">
        <v>89</v>
      </c>
      <c r="AW961" s="13" t="s">
        <v>34</v>
      </c>
      <c r="AX961" s="13" t="s">
        <v>80</v>
      </c>
      <c r="AY961" s="227" t="s">
        <v>151</v>
      </c>
    </row>
    <row r="962" spans="1:65" s="13" customFormat="1" ht="10.199999999999999">
      <c r="B962" s="217"/>
      <c r="C962" s="218"/>
      <c r="D962" s="213" t="s">
        <v>162</v>
      </c>
      <c r="E962" s="219" t="s">
        <v>1</v>
      </c>
      <c r="F962" s="220" t="s">
        <v>1342</v>
      </c>
      <c r="G962" s="218"/>
      <c r="H962" s="221">
        <v>0.15</v>
      </c>
      <c r="I962" s="222"/>
      <c r="J962" s="218"/>
      <c r="K962" s="218"/>
      <c r="L962" s="223"/>
      <c r="M962" s="224"/>
      <c r="N962" s="225"/>
      <c r="O962" s="225"/>
      <c r="P962" s="225"/>
      <c r="Q962" s="225"/>
      <c r="R962" s="225"/>
      <c r="S962" s="225"/>
      <c r="T962" s="226"/>
      <c r="AT962" s="227" t="s">
        <v>162</v>
      </c>
      <c r="AU962" s="227" t="s">
        <v>89</v>
      </c>
      <c r="AV962" s="13" t="s">
        <v>89</v>
      </c>
      <c r="AW962" s="13" t="s">
        <v>34</v>
      </c>
      <c r="AX962" s="13" t="s">
        <v>80</v>
      </c>
      <c r="AY962" s="227" t="s">
        <v>151</v>
      </c>
    </row>
    <row r="963" spans="1:65" s="13" customFormat="1" ht="10.199999999999999">
      <c r="B963" s="217"/>
      <c r="C963" s="218"/>
      <c r="D963" s="213" t="s">
        <v>162</v>
      </c>
      <c r="E963" s="219" t="s">
        <v>1</v>
      </c>
      <c r="F963" s="220" t="s">
        <v>270</v>
      </c>
      <c r="G963" s="218"/>
      <c r="H963" s="221">
        <v>0.3</v>
      </c>
      <c r="I963" s="222"/>
      <c r="J963" s="218"/>
      <c r="K963" s="218"/>
      <c r="L963" s="223"/>
      <c r="M963" s="224"/>
      <c r="N963" s="225"/>
      <c r="O963" s="225"/>
      <c r="P963" s="225"/>
      <c r="Q963" s="225"/>
      <c r="R963" s="225"/>
      <c r="S963" s="225"/>
      <c r="T963" s="226"/>
      <c r="AT963" s="227" t="s">
        <v>162</v>
      </c>
      <c r="AU963" s="227" t="s">
        <v>89</v>
      </c>
      <c r="AV963" s="13" t="s">
        <v>89</v>
      </c>
      <c r="AW963" s="13" t="s">
        <v>34</v>
      </c>
      <c r="AX963" s="13" t="s">
        <v>80</v>
      </c>
      <c r="AY963" s="227" t="s">
        <v>151</v>
      </c>
    </row>
    <row r="964" spans="1:65" s="13" customFormat="1" ht="10.199999999999999">
      <c r="B964" s="217"/>
      <c r="C964" s="218"/>
      <c r="D964" s="213" t="s">
        <v>162</v>
      </c>
      <c r="E964" s="219" t="s">
        <v>1</v>
      </c>
      <c r="F964" s="220" t="s">
        <v>289</v>
      </c>
      <c r="G964" s="218"/>
      <c r="H964" s="221">
        <v>5.16</v>
      </c>
      <c r="I964" s="222"/>
      <c r="J964" s="218"/>
      <c r="K964" s="218"/>
      <c r="L964" s="223"/>
      <c r="M964" s="224"/>
      <c r="N964" s="225"/>
      <c r="O964" s="225"/>
      <c r="P964" s="225"/>
      <c r="Q964" s="225"/>
      <c r="R964" s="225"/>
      <c r="S964" s="225"/>
      <c r="T964" s="226"/>
      <c r="AT964" s="227" t="s">
        <v>162</v>
      </c>
      <c r="AU964" s="227" t="s">
        <v>89</v>
      </c>
      <c r="AV964" s="13" t="s">
        <v>89</v>
      </c>
      <c r="AW964" s="13" t="s">
        <v>34</v>
      </c>
      <c r="AX964" s="13" t="s">
        <v>80</v>
      </c>
      <c r="AY964" s="227" t="s">
        <v>151</v>
      </c>
    </row>
    <row r="965" spans="1:65" s="13" customFormat="1" ht="10.199999999999999">
      <c r="B965" s="217"/>
      <c r="C965" s="218"/>
      <c r="D965" s="213" t="s">
        <v>162</v>
      </c>
      <c r="E965" s="219" t="s">
        <v>1</v>
      </c>
      <c r="F965" s="220" t="s">
        <v>290</v>
      </c>
      <c r="G965" s="218"/>
      <c r="H965" s="221">
        <v>0.21</v>
      </c>
      <c r="I965" s="222"/>
      <c r="J965" s="218"/>
      <c r="K965" s="218"/>
      <c r="L965" s="223"/>
      <c r="M965" s="224"/>
      <c r="N965" s="225"/>
      <c r="O965" s="225"/>
      <c r="P965" s="225"/>
      <c r="Q965" s="225"/>
      <c r="R965" s="225"/>
      <c r="S965" s="225"/>
      <c r="T965" s="226"/>
      <c r="AT965" s="227" t="s">
        <v>162</v>
      </c>
      <c r="AU965" s="227" t="s">
        <v>89</v>
      </c>
      <c r="AV965" s="13" t="s">
        <v>89</v>
      </c>
      <c r="AW965" s="13" t="s">
        <v>34</v>
      </c>
      <c r="AX965" s="13" t="s">
        <v>80</v>
      </c>
      <c r="AY965" s="227" t="s">
        <v>151</v>
      </c>
    </row>
    <row r="966" spans="1:65" s="15" customFormat="1" ht="10.199999999999999">
      <c r="B966" s="239"/>
      <c r="C966" s="240"/>
      <c r="D966" s="213" t="s">
        <v>162</v>
      </c>
      <c r="E966" s="241" t="s">
        <v>1</v>
      </c>
      <c r="F966" s="242" t="s">
        <v>238</v>
      </c>
      <c r="G966" s="240"/>
      <c r="H966" s="241" t="s">
        <v>1</v>
      </c>
      <c r="I966" s="243"/>
      <c r="J966" s="240"/>
      <c r="K966" s="240"/>
      <c r="L966" s="244"/>
      <c r="M966" s="245"/>
      <c r="N966" s="246"/>
      <c r="O966" s="246"/>
      <c r="P966" s="246"/>
      <c r="Q966" s="246"/>
      <c r="R966" s="246"/>
      <c r="S966" s="246"/>
      <c r="T966" s="247"/>
      <c r="AT966" s="248" t="s">
        <v>162</v>
      </c>
      <c r="AU966" s="248" t="s">
        <v>89</v>
      </c>
      <c r="AV966" s="15" t="s">
        <v>85</v>
      </c>
      <c r="AW966" s="15" t="s">
        <v>34</v>
      </c>
      <c r="AX966" s="15" t="s">
        <v>80</v>
      </c>
      <c r="AY966" s="248" t="s">
        <v>151</v>
      </c>
    </row>
    <row r="967" spans="1:65" s="13" customFormat="1" ht="10.199999999999999">
      <c r="B967" s="217"/>
      <c r="C967" s="218"/>
      <c r="D967" s="213" t="s">
        <v>162</v>
      </c>
      <c r="E967" s="219" t="s">
        <v>1</v>
      </c>
      <c r="F967" s="220" t="s">
        <v>281</v>
      </c>
      <c r="G967" s="218"/>
      <c r="H967" s="221">
        <v>-1.44</v>
      </c>
      <c r="I967" s="222"/>
      <c r="J967" s="218"/>
      <c r="K967" s="218"/>
      <c r="L967" s="223"/>
      <c r="M967" s="224"/>
      <c r="N967" s="225"/>
      <c r="O967" s="225"/>
      <c r="P967" s="225"/>
      <c r="Q967" s="225"/>
      <c r="R967" s="225"/>
      <c r="S967" s="225"/>
      <c r="T967" s="226"/>
      <c r="AT967" s="227" t="s">
        <v>162</v>
      </c>
      <c r="AU967" s="227" t="s">
        <v>89</v>
      </c>
      <c r="AV967" s="13" t="s">
        <v>89</v>
      </c>
      <c r="AW967" s="13" t="s">
        <v>34</v>
      </c>
      <c r="AX967" s="13" t="s">
        <v>80</v>
      </c>
      <c r="AY967" s="227" t="s">
        <v>151</v>
      </c>
    </row>
    <row r="968" spans="1:65" s="13" customFormat="1" ht="10.199999999999999">
      <c r="B968" s="217"/>
      <c r="C968" s="218"/>
      <c r="D968" s="213" t="s">
        <v>162</v>
      </c>
      <c r="E968" s="219" t="s">
        <v>1</v>
      </c>
      <c r="F968" s="220" t="s">
        <v>1351</v>
      </c>
      <c r="G968" s="218"/>
      <c r="H968" s="221">
        <v>-2.52</v>
      </c>
      <c r="I968" s="222"/>
      <c r="J968" s="218"/>
      <c r="K968" s="218"/>
      <c r="L968" s="223"/>
      <c r="M968" s="224"/>
      <c r="N968" s="225"/>
      <c r="O968" s="225"/>
      <c r="P968" s="225"/>
      <c r="Q968" s="225"/>
      <c r="R968" s="225"/>
      <c r="S968" s="225"/>
      <c r="T968" s="226"/>
      <c r="AT968" s="227" t="s">
        <v>162</v>
      </c>
      <c r="AU968" s="227" t="s">
        <v>89</v>
      </c>
      <c r="AV968" s="13" t="s">
        <v>89</v>
      </c>
      <c r="AW968" s="13" t="s">
        <v>34</v>
      </c>
      <c r="AX968" s="13" t="s">
        <v>80</v>
      </c>
      <c r="AY968" s="227" t="s">
        <v>151</v>
      </c>
    </row>
    <row r="969" spans="1:65" s="13" customFormat="1" ht="10.199999999999999">
      <c r="B969" s="217"/>
      <c r="C969" s="218"/>
      <c r="D969" s="213" t="s">
        <v>162</v>
      </c>
      <c r="E969" s="219" t="s">
        <v>1</v>
      </c>
      <c r="F969" s="220" t="s">
        <v>302</v>
      </c>
      <c r="G969" s="218"/>
      <c r="H969" s="221">
        <v>-0.252</v>
      </c>
      <c r="I969" s="222"/>
      <c r="J969" s="218"/>
      <c r="K969" s="218"/>
      <c r="L969" s="223"/>
      <c r="M969" s="224"/>
      <c r="N969" s="225"/>
      <c r="O969" s="225"/>
      <c r="P969" s="225"/>
      <c r="Q969" s="225"/>
      <c r="R969" s="225"/>
      <c r="S969" s="225"/>
      <c r="T969" s="226"/>
      <c r="AT969" s="227" t="s">
        <v>162</v>
      </c>
      <c r="AU969" s="227" t="s">
        <v>89</v>
      </c>
      <c r="AV969" s="13" t="s">
        <v>89</v>
      </c>
      <c r="AW969" s="13" t="s">
        <v>34</v>
      </c>
      <c r="AX969" s="13" t="s">
        <v>80</v>
      </c>
      <c r="AY969" s="227" t="s">
        <v>151</v>
      </c>
    </row>
    <row r="970" spans="1:65" s="13" customFormat="1" ht="10.199999999999999">
      <c r="B970" s="217"/>
      <c r="C970" s="218"/>
      <c r="D970" s="213" t="s">
        <v>162</v>
      </c>
      <c r="E970" s="219" t="s">
        <v>1</v>
      </c>
      <c r="F970" s="220" t="s">
        <v>273</v>
      </c>
      <c r="G970" s="218"/>
      <c r="H970" s="221">
        <v>-1</v>
      </c>
      <c r="I970" s="222"/>
      <c r="J970" s="218"/>
      <c r="K970" s="218"/>
      <c r="L970" s="223"/>
      <c r="M970" s="224"/>
      <c r="N970" s="225"/>
      <c r="O970" s="225"/>
      <c r="P970" s="225"/>
      <c r="Q970" s="225"/>
      <c r="R970" s="225"/>
      <c r="S970" s="225"/>
      <c r="T970" s="226"/>
      <c r="AT970" s="227" t="s">
        <v>162</v>
      </c>
      <c r="AU970" s="227" t="s">
        <v>89</v>
      </c>
      <c r="AV970" s="13" t="s">
        <v>89</v>
      </c>
      <c r="AW970" s="13" t="s">
        <v>34</v>
      </c>
      <c r="AX970" s="13" t="s">
        <v>80</v>
      </c>
      <c r="AY970" s="227" t="s">
        <v>151</v>
      </c>
    </row>
    <row r="971" spans="1:65" s="16" customFormat="1" ht="10.199999999999999">
      <c r="B971" s="259"/>
      <c r="C971" s="260"/>
      <c r="D971" s="213" t="s">
        <v>162</v>
      </c>
      <c r="E971" s="261" t="s">
        <v>1</v>
      </c>
      <c r="F971" s="262" t="s">
        <v>274</v>
      </c>
      <c r="G971" s="260"/>
      <c r="H971" s="263">
        <v>37.147999999999989</v>
      </c>
      <c r="I971" s="264"/>
      <c r="J971" s="260"/>
      <c r="K971" s="260"/>
      <c r="L971" s="265"/>
      <c r="M971" s="266"/>
      <c r="N971" s="267"/>
      <c r="O971" s="267"/>
      <c r="P971" s="267"/>
      <c r="Q971" s="267"/>
      <c r="R971" s="267"/>
      <c r="S971" s="267"/>
      <c r="T971" s="268"/>
      <c r="AT971" s="269" t="s">
        <v>162</v>
      </c>
      <c r="AU971" s="269" t="s">
        <v>89</v>
      </c>
      <c r="AV971" s="16" t="s">
        <v>170</v>
      </c>
      <c r="AW971" s="16" t="s">
        <v>34</v>
      </c>
      <c r="AX971" s="16" t="s">
        <v>80</v>
      </c>
      <c r="AY971" s="269" t="s">
        <v>151</v>
      </c>
    </row>
    <row r="972" spans="1:65" s="14" customFormat="1" ht="10.199999999999999">
      <c r="B972" s="228"/>
      <c r="C972" s="229"/>
      <c r="D972" s="213" t="s">
        <v>162</v>
      </c>
      <c r="E972" s="230" t="s">
        <v>1</v>
      </c>
      <c r="F972" s="231" t="s">
        <v>164</v>
      </c>
      <c r="G972" s="229"/>
      <c r="H972" s="232">
        <v>92.176000000000002</v>
      </c>
      <c r="I972" s="233"/>
      <c r="J972" s="229"/>
      <c r="K972" s="229"/>
      <c r="L972" s="234"/>
      <c r="M972" s="235"/>
      <c r="N972" s="236"/>
      <c r="O972" s="236"/>
      <c r="P972" s="236"/>
      <c r="Q972" s="236"/>
      <c r="R972" s="236"/>
      <c r="S972" s="236"/>
      <c r="T972" s="237"/>
      <c r="AT972" s="238" t="s">
        <v>162</v>
      </c>
      <c r="AU972" s="238" t="s">
        <v>89</v>
      </c>
      <c r="AV972" s="14" t="s">
        <v>158</v>
      </c>
      <c r="AW972" s="14" t="s">
        <v>34</v>
      </c>
      <c r="AX972" s="14" t="s">
        <v>85</v>
      </c>
      <c r="AY972" s="238" t="s">
        <v>151</v>
      </c>
    </row>
    <row r="973" spans="1:65" s="2" customFormat="1" ht="16.5" customHeight="1">
      <c r="A973" s="35"/>
      <c r="B973" s="36"/>
      <c r="C973" s="249" t="s">
        <v>1367</v>
      </c>
      <c r="D973" s="249" t="s">
        <v>216</v>
      </c>
      <c r="E973" s="250" t="s">
        <v>1368</v>
      </c>
      <c r="F973" s="251" t="s">
        <v>1369</v>
      </c>
      <c r="G973" s="252" t="s">
        <v>231</v>
      </c>
      <c r="H973" s="253">
        <v>101.39400000000001</v>
      </c>
      <c r="I973" s="254"/>
      <c r="J973" s="255">
        <f>ROUND(I973*H973,2)</f>
        <v>0</v>
      </c>
      <c r="K973" s="251" t="s">
        <v>157</v>
      </c>
      <c r="L973" s="256"/>
      <c r="M973" s="257" t="s">
        <v>1</v>
      </c>
      <c r="N973" s="258" t="s">
        <v>45</v>
      </c>
      <c r="O973" s="72"/>
      <c r="P973" s="209">
        <f>O973*H973</f>
        <v>0</v>
      </c>
      <c r="Q973" s="209">
        <v>1.26E-2</v>
      </c>
      <c r="R973" s="209">
        <f>Q973*H973</f>
        <v>1.2775644000000002</v>
      </c>
      <c r="S973" s="209">
        <v>0</v>
      </c>
      <c r="T973" s="210">
        <f>S973*H973</f>
        <v>0</v>
      </c>
      <c r="U973" s="35"/>
      <c r="V973" s="35"/>
      <c r="W973" s="35"/>
      <c r="X973" s="35"/>
      <c r="Y973" s="35"/>
      <c r="Z973" s="35"/>
      <c r="AA973" s="35"/>
      <c r="AB973" s="35"/>
      <c r="AC973" s="35"/>
      <c r="AD973" s="35"/>
      <c r="AE973" s="35"/>
      <c r="AR973" s="211" t="s">
        <v>367</v>
      </c>
      <c r="AT973" s="211" t="s">
        <v>216</v>
      </c>
      <c r="AU973" s="211" t="s">
        <v>89</v>
      </c>
      <c r="AY973" s="18" t="s">
        <v>151</v>
      </c>
      <c r="BE973" s="212">
        <f>IF(N973="základní",J973,0)</f>
        <v>0</v>
      </c>
      <c r="BF973" s="212">
        <f>IF(N973="snížená",J973,0)</f>
        <v>0</v>
      </c>
      <c r="BG973" s="212">
        <f>IF(N973="zákl. přenesená",J973,0)</f>
        <v>0</v>
      </c>
      <c r="BH973" s="212">
        <f>IF(N973="sníž. přenesená",J973,0)</f>
        <v>0</v>
      </c>
      <c r="BI973" s="212">
        <f>IF(N973="nulová",J973,0)</f>
        <v>0</v>
      </c>
      <c r="BJ973" s="18" t="s">
        <v>85</v>
      </c>
      <c r="BK973" s="212">
        <f>ROUND(I973*H973,2)</f>
        <v>0</v>
      </c>
      <c r="BL973" s="18" t="s">
        <v>264</v>
      </c>
      <c r="BM973" s="211" t="s">
        <v>1370</v>
      </c>
    </row>
    <row r="974" spans="1:65" s="13" customFormat="1" ht="10.199999999999999">
      <c r="B974" s="217"/>
      <c r="C974" s="218"/>
      <c r="D974" s="213" t="s">
        <v>162</v>
      </c>
      <c r="E974" s="218"/>
      <c r="F974" s="220" t="s">
        <v>1371</v>
      </c>
      <c r="G974" s="218"/>
      <c r="H974" s="221">
        <v>101.39400000000001</v>
      </c>
      <c r="I974" s="222"/>
      <c r="J974" s="218"/>
      <c r="K974" s="218"/>
      <c r="L974" s="223"/>
      <c r="M974" s="224"/>
      <c r="N974" s="225"/>
      <c r="O974" s="225"/>
      <c r="P974" s="225"/>
      <c r="Q974" s="225"/>
      <c r="R974" s="225"/>
      <c r="S974" s="225"/>
      <c r="T974" s="226"/>
      <c r="AT974" s="227" t="s">
        <v>162</v>
      </c>
      <c r="AU974" s="227" t="s">
        <v>89</v>
      </c>
      <c r="AV974" s="13" t="s">
        <v>89</v>
      </c>
      <c r="AW974" s="13" t="s">
        <v>4</v>
      </c>
      <c r="AX974" s="13" t="s">
        <v>85</v>
      </c>
      <c r="AY974" s="227" t="s">
        <v>151</v>
      </c>
    </row>
    <row r="975" spans="1:65" s="2" customFormat="1" ht="24" customHeight="1">
      <c r="A975" s="35"/>
      <c r="B975" s="36"/>
      <c r="C975" s="200" t="s">
        <v>1372</v>
      </c>
      <c r="D975" s="200" t="s">
        <v>153</v>
      </c>
      <c r="E975" s="201" t="s">
        <v>1373</v>
      </c>
      <c r="F975" s="202" t="s">
        <v>1374</v>
      </c>
      <c r="G975" s="203" t="s">
        <v>231</v>
      </c>
      <c r="H975" s="204">
        <v>92.176000000000002</v>
      </c>
      <c r="I975" s="205"/>
      <c r="J975" s="206">
        <f>ROUND(I975*H975,2)</f>
        <v>0</v>
      </c>
      <c r="K975" s="202" t="s">
        <v>157</v>
      </c>
      <c r="L975" s="40"/>
      <c r="M975" s="207" t="s">
        <v>1</v>
      </c>
      <c r="N975" s="208" t="s">
        <v>45</v>
      </c>
      <c r="O975" s="72"/>
      <c r="P975" s="209">
        <f>O975*H975</f>
        <v>0</v>
      </c>
      <c r="Q975" s="209">
        <v>0</v>
      </c>
      <c r="R975" s="209">
        <f>Q975*H975</f>
        <v>0</v>
      </c>
      <c r="S975" s="209">
        <v>0</v>
      </c>
      <c r="T975" s="210">
        <f>S975*H975</f>
        <v>0</v>
      </c>
      <c r="U975" s="35"/>
      <c r="V975" s="35"/>
      <c r="W975" s="35"/>
      <c r="X975" s="35"/>
      <c r="Y975" s="35"/>
      <c r="Z975" s="35"/>
      <c r="AA975" s="35"/>
      <c r="AB975" s="35"/>
      <c r="AC975" s="35"/>
      <c r="AD975" s="35"/>
      <c r="AE975" s="35"/>
      <c r="AR975" s="211" t="s">
        <v>264</v>
      </c>
      <c r="AT975" s="211" t="s">
        <v>153</v>
      </c>
      <c r="AU975" s="211" t="s">
        <v>89</v>
      </c>
      <c r="AY975" s="18" t="s">
        <v>151</v>
      </c>
      <c r="BE975" s="212">
        <f>IF(N975="základní",J975,0)</f>
        <v>0</v>
      </c>
      <c r="BF975" s="212">
        <f>IF(N975="snížená",J975,0)</f>
        <v>0</v>
      </c>
      <c r="BG975" s="212">
        <f>IF(N975="zákl. přenesená",J975,0)</f>
        <v>0</v>
      </c>
      <c r="BH975" s="212">
        <f>IF(N975="sníž. přenesená",J975,0)</f>
        <v>0</v>
      </c>
      <c r="BI975" s="212">
        <f>IF(N975="nulová",J975,0)</f>
        <v>0</v>
      </c>
      <c r="BJ975" s="18" t="s">
        <v>85</v>
      </c>
      <c r="BK975" s="212">
        <f>ROUND(I975*H975,2)</f>
        <v>0</v>
      </c>
      <c r="BL975" s="18" t="s">
        <v>264</v>
      </c>
      <c r="BM975" s="211" t="s">
        <v>1375</v>
      </c>
    </row>
    <row r="976" spans="1:65" s="2" customFormat="1" ht="16.5" customHeight="1">
      <c r="A976" s="35"/>
      <c r="B976" s="36"/>
      <c r="C976" s="200" t="s">
        <v>1376</v>
      </c>
      <c r="D976" s="200" t="s">
        <v>153</v>
      </c>
      <c r="E976" s="201" t="s">
        <v>1377</v>
      </c>
      <c r="F976" s="202" t="s">
        <v>1378</v>
      </c>
      <c r="G976" s="203" t="s">
        <v>365</v>
      </c>
      <c r="H976" s="204">
        <v>40.1</v>
      </c>
      <c r="I976" s="205"/>
      <c r="J976" s="206">
        <f>ROUND(I976*H976,2)</f>
        <v>0</v>
      </c>
      <c r="K976" s="202" t="s">
        <v>157</v>
      </c>
      <c r="L976" s="40"/>
      <c r="M976" s="207" t="s">
        <v>1</v>
      </c>
      <c r="N976" s="208" t="s">
        <v>45</v>
      </c>
      <c r="O976" s="72"/>
      <c r="P976" s="209">
        <f>O976*H976</f>
        <v>0</v>
      </c>
      <c r="Q976" s="209">
        <v>3.1E-4</v>
      </c>
      <c r="R976" s="209">
        <f>Q976*H976</f>
        <v>1.2431000000000001E-2</v>
      </c>
      <c r="S976" s="209">
        <v>0</v>
      </c>
      <c r="T976" s="210">
        <f>S976*H976</f>
        <v>0</v>
      </c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R976" s="211" t="s">
        <v>264</v>
      </c>
      <c r="AT976" s="211" t="s">
        <v>153</v>
      </c>
      <c r="AU976" s="211" t="s">
        <v>89</v>
      </c>
      <c r="AY976" s="18" t="s">
        <v>151</v>
      </c>
      <c r="BE976" s="212">
        <f>IF(N976="základní",J976,0)</f>
        <v>0</v>
      </c>
      <c r="BF976" s="212">
        <f>IF(N976="snížená",J976,0)</f>
        <v>0</v>
      </c>
      <c r="BG976" s="212">
        <f>IF(N976="zákl. přenesená",J976,0)</f>
        <v>0</v>
      </c>
      <c r="BH976" s="212">
        <f>IF(N976="sníž. přenesená",J976,0)</f>
        <v>0</v>
      </c>
      <c r="BI976" s="212">
        <f>IF(N976="nulová",J976,0)</f>
        <v>0</v>
      </c>
      <c r="BJ976" s="18" t="s">
        <v>85</v>
      </c>
      <c r="BK976" s="212">
        <f>ROUND(I976*H976,2)</f>
        <v>0</v>
      </c>
      <c r="BL976" s="18" t="s">
        <v>264</v>
      </c>
      <c r="BM976" s="211" t="s">
        <v>1379</v>
      </c>
    </row>
    <row r="977" spans="2:51" s="15" customFormat="1" ht="10.199999999999999">
      <c r="B977" s="239"/>
      <c r="C977" s="240"/>
      <c r="D977" s="213" t="s">
        <v>162</v>
      </c>
      <c r="E977" s="241" t="s">
        <v>1</v>
      </c>
      <c r="F977" s="242" t="s">
        <v>233</v>
      </c>
      <c r="G977" s="240"/>
      <c r="H977" s="241" t="s">
        <v>1</v>
      </c>
      <c r="I977" s="243"/>
      <c r="J977" s="240"/>
      <c r="K977" s="240"/>
      <c r="L977" s="244"/>
      <c r="M977" s="245"/>
      <c r="N977" s="246"/>
      <c r="O977" s="246"/>
      <c r="P977" s="246"/>
      <c r="Q977" s="246"/>
      <c r="R977" s="246"/>
      <c r="S977" s="246"/>
      <c r="T977" s="247"/>
      <c r="AT977" s="248" t="s">
        <v>162</v>
      </c>
      <c r="AU977" s="248" t="s">
        <v>89</v>
      </c>
      <c r="AV977" s="15" t="s">
        <v>85</v>
      </c>
      <c r="AW977" s="15" t="s">
        <v>34</v>
      </c>
      <c r="AX977" s="15" t="s">
        <v>80</v>
      </c>
      <c r="AY977" s="248" t="s">
        <v>151</v>
      </c>
    </row>
    <row r="978" spans="2:51" s="13" customFormat="1" ht="10.199999999999999">
      <c r="B978" s="217"/>
      <c r="C978" s="218"/>
      <c r="D978" s="213" t="s">
        <v>162</v>
      </c>
      <c r="E978" s="219" t="s">
        <v>1</v>
      </c>
      <c r="F978" s="220" t="s">
        <v>1380</v>
      </c>
      <c r="G978" s="218"/>
      <c r="H978" s="221">
        <v>3.6</v>
      </c>
      <c r="I978" s="222"/>
      <c r="J978" s="218"/>
      <c r="K978" s="218"/>
      <c r="L978" s="223"/>
      <c r="M978" s="224"/>
      <c r="N978" s="225"/>
      <c r="O978" s="225"/>
      <c r="P978" s="225"/>
      <c r="Q978" s="225"/>
      <c r="R978" s="225"/>
      <c r="S978" s="225"/>
      <c r="T978" s="226"/>
      <c r="AT978" s="227" t="s">
        <v>162</v>
      </c>
      <c r="AU978" s="227" t="s">
        <v>89</v>
      </c>
      <c r="AV978" s="13" t="s">
        <v>89</v>
      </c>
      <c r="AW978" s="13" t="s">
        <v>34</v>
      </c>
      <c r="AX978" s="13" t="s">
        <v>80</v>
      </c>
      <c r="AY978" s="227" t="s">
        <v>151</v>
      </c>
    </row>
    <row r="979" spans="2:51" s="13" customFormat="1" ht="10.199999999999999">
      <c r="B979" s="217"/>
      <c r="C979" s="218"/>
      <c r="D979" s="213" t="s">
        <v>162</v>
      </c>
      <c r="E979" s="219" t="s">
        <v>1</v>
      </c>
      <c r="F979" s="220" t="s">
        <v>1381</v>
      </c>
      <c r="G979" s="218"/>
      <c r="H979" s="221">
        <v>4.8</v>
      </c>
      <c r="I979" s="222"/>
      <c r="J979" s="218"/>
      <c r="K979" s="218"/>
      <c r="L979" s="223"/>
      <c r="M979" s="224"/>
      <c r="N979" s="225"/>
      <c r="O979" s="225"/>
      <c r="P979" s="225"/>
      <c r="Q979" s="225"/>
      <c r="R979" s="225"/>
      <c r="S979" s="225"/>
      <c r="T979" s="226"/>
      <c r="AT979" s="227" t="s">
        <v>162</v>
      </c>
      <c r="AU979" s="227" t="s">
        <v>89</v>
      </c>
      <c r="AV979" s="13" t="s">
        <v>89</v>
      </c>
      <c r="AW979" s="13" t="s">
        <v>34</v>
      </c>
      <c r="AX979" s="13" t="s">
        <v>80</v>
      </c>
      <c r="AY979" s="227" t="s">
        <v>151</v>
      </c>
    </row>
    <row r="980" spans="2:51" s="13" customFormat="1" ht="10.199999999999999">
      <c r="B980" s="217"/>
      <c r="C980" s="218"/>
      <c r="D980" s="213" t="s">
        <v>162</v>
      </c>
      <c r="E980" s="219" t="s">
        <v>1</v>
      </c>
      <c r="F980" s="220" t="s">
        <v>1382</v>
      </c>
      <c r="G980" s="218"/>
      <c r="H980" s="221">
        <v>3.2</v>
      </c>
      <c r="I980" s="222"/>
      <c r="J980" s="218"/>
      <c r="K980" s="218"/>
      <c r="L980" s="223"/>
      <c r="M980" s="224"/>
      <c r="N980" s="225"/>
      <c r="O980" s="225"/>
      <c r="P980" s="225"/>
      <c r="Q980" s="225"/>
      <c r="R980" s="225"/>
      <c r="S980" s="225"/>
      <c r="T980" s="226"/>
      <c r="AT980" s="227" t="s">
        <v>162</v>
      </c>
      <c r="AU980" s="227" t="s">
        <v>89</v>
      </c>
      <c r="AV980" s="13" t="s">
        <v>89</v>
      </c>
      <c r="AW980" s="13" t="s">
        <v>34</v>
      </c>
      <c r="AX980" s="13" t="s">
        <v>80</v>
      </c>
      <c r="AY980" s="227" t="s">
        <v>151</v>
      </c>
    </row>
    <row r="981" spans="2:51" s="13" customFormat="1" ht="10.199999999999999">
      <c r="B981" s="217"/>
      <c r="C981" s="218"/>
      <c r="D981" s="213" t="s">
        <v>162</v>
      </c>
      <c r="E981" s="219" t="s">
        <v>1</v>
      </c>
      <c r="F981" s="220" t="s">
        <v>1383</v>
      </c>
      <c r="G981" s="218"/>
      <c r="H981" s="221">
        <v>0.2</v>
      </c>
      <c r="I981" s="222"/>
      <c r="J981" s="218"/>
      <c r="K981" s="218"/>
      <c r="L981" s="223"/>
      <c r="M981" s="224"/>
      <c r="N981" s="225"/>
      <c r="O981" s="225"/>
      <c r="P981" s="225"/>
      <c r="Q981" s="225"/>
      <c r="R981" s="225"/>
      <c r="S981" s="225"/>
      <c r="T981" s="226"/>
      <c r="AT981" s="227" t="s">
        <v>162</v>
      </c>
      <c r="AU981" s="227" t="s">
        <v>89</v>
      </c>
      <c r="AV981" s="13" t="s">
        <v>89</v>
      </c>
      <c r="AW981" s="13" t="s">
        <v>34</v>
      </c>
      <c r="AX981" s="13" t="s">
        <v>80</v>
      </c>
      <c r="AY981" s="227" t="s">
        <v>151</v>
      </c>
    </row>
    <row r="982" spans="2:51" s="13" customFormat="1" ht="10.199999999999999">
      <c r="B982" s="217"/>
      <c r="C982" s="218"/>
      <c r="D982" s="213" t="s">
        <v>162</v>
      </c>
      <c r="E982" s="219" t="s">
        <v>1</v>
      </c>
      <c r="F982" s="220" t="s">
        <v>1384</v>
      </c>
      <c r="G982" s="218"/>
      <c r="H982" s="221">
        <v>3</v>
      </c>
      <c r="I982" s="222"/>
      <c r="J982" s="218"/>
      <c r="K982" s="218"/>
      <c r="L982" s="223"/>
      <c r="M982" s="224"/>
      <c r="N982" s="225"/>
      <c r="O982" s="225"/>
      <c r="P982" s="225"/>
      <c r="Q982" s="225"/>
      <c r="R982" s="225"/>
      <c r="S982" s="225"/>
      <c r="T982" s="226"/>
      <c r="AT982" s="227" t="s">
        <v>162</v>
      </c>
      <c r="AU982" s="227" t="s">
        <v>89</v>
      </c>
      <c r="AV982" s="13" t="s">
        <v>89</v>
      </c>
      <c r="AW982" s="13" t="s">
        <v>34</v>
      </c>
      <c r="AX982" s="13" t="s">
        <v>80</v>
      </c>
      <c r="AY982" s="227" t="s">
        <v>151</v>
      </c>
    </row>
    <row r="983" spans="2:51" s="16" customFormat="1" ht="10.199999999999999">
      <c r="B983" s="259"/>
      <c r="C983" s="260"/>
      <c r="D983" s="213" t="s">
        <v>162</v>
      </c>
      <c r="E983" s="261" t="s">
        <v>1</v>
      </c>
      <c r="F983" s="262" t="s">
        <v>274</v>
      </c>
      <c r="G983" s="260"/>
      <c r="H983" s="263">
        <v>14.8</v>
      </c>
      <c r="I983" s="264"/>
      <c r="J983" s="260"/>
      <c r="K983" s="260"/>
      <c r="L983" s="265"/>
      <c r="M983" s="266"/>
      <c r="N983" s="267"/>
      <c r="O983" s="267"/>
      <c r="P983" s="267"/>
      <c r="Q983" s="267"/>
      <c r="R983" s="267"/>
      <c r="S983" s="267"/>
      <c r="T983" s="268"/>
      <c r="AT983" s="269" t="s">
        <v>162</v>
      </c>
      <c r="AU983" s="269" t="s">
        <v>89</v>
      </c>
      <c r="AV983" s="16" t="s">
        <v>170</v>
      </c>
      <c r="AW983" s="16" t="s">
        <v>34</v>
      </c>
      <c r="AX983" s="16" t="s">
        <v>80</v>
      </c>
      <c r="AY983" s="269" t="s">
        <v>151</v>
      </c>
    </row>
    <row r="984" spans="2:51" s="15" customFormat="1" ht="10.199999999999999">
      <c r="B984" s="239"/>
      <c r="C984" s="240"/>
      <c r="D984" s="213" t="s">
        <v>162</v>
      </c>
      <c r="E984" s="241" t="s">
        <v>1</v>
      </c>
      <c r="F984" s="242" t="s">
        <v>275</v>
      </c>
      <c r="G984" s="240"/>
      <c r="H984" s="241" t="s">
        <v>1</v>
      </c>
      <c r="I984" s="243"/>
      <c r="J984" s="240"/>
      <c r="K984" s="240"/>
      <c r="L984" s="244"/>
      <c r="M984" s="245"/>
      <c r="N984" s="246"/>
      <c r="O984" s="246"/>
      <c r="P984" s="246"/>
      <c r="Q984" s="246"/>
      <c r="R984" s="246"/>
      <c r="S984" s="246"/>
      <c r="T984" s="247"/>
      <c r="AT984" s="248" t="s">
        <v>162</v>
      </c>
      <c r="AU984" s="248" t="s">
        <v>89</v>
      </c>
      <c r="AV984" s="15" t="s">
        <v>85</v>
      </c>
      <c r="AW984" s="15" t="s">
        <v>34</v>
      </c>
      <c r="AX984" s="15" t="s">
        <v>80</v>
      </c>
      <c r="AY984" s="248" t="s">
        <v>151</v>
      </c>
    </row>
    <row r="985" spans="2:51" s="13" customFormat="1" ht="10.199999999999999">
      <c r="B985" s="217"/>
      <c r="C985" s="218"/>
      <c r="D985" s="213" t="s">
        <v>162</v>
      </c>
      <c r="E985" s="219" t="s">
        <v>1</v>
      </c>
      <c r="F985" s="220" t="s">
        <v>1380</v>
      </c>
      <c r="G985" s="218"/>
      <c r="H985" s="221">
        <v>3.6</v>
      </c>
      <c r="I985" s="222"/>
      <c r="J985" s="218"/>
      <c r="K985" s="218"/>
      <c r="L985" s="223"/>
      <c r="M985" s="224"/>
      <c r="N985" s="225"/>
      <c r="O985" s="225"/>
      <c r="P985" s="225"/>
      <c r="Q985" s="225"/>
      <c r="R985" s="225"/>
      <c r="S985" s="225"/>
      <c r="T985" s="226"/>
      <c r="AT985" s="227" t="s">
        <v>162</v>
      </c>
      <c r="AU985" s="227" t="s">
        <v>89</v>
      </c>
      <c r="AV985" s="13" t="s">
        <v>89</v>
      </c>
      <c r="AW985" s="13" t="s">
        <v>34</v>
      </c>
      <c r="AX985" s="13" t="s">
        <v>80</v>
      </c>
      <c r="AY985" s="227" t="s">
        <v>151</v>
      </c>
    </row>
    <row r="986" spans="2:51" s="13" customFormat="1" ht="10.199999999999999">
      <c r="B986" s="217"/>
      <c r="C986" s="218"/>
      <c r="D986" s="213" t="s">
        <v>162</v>
      </c>
      <c r="E986" s="219" t="s">
        <v>1</v>
      </c>
      <c r="F986" s="220" t="s">
        <v>1385</v>
      </c>
      <c r="G986" s="218"/>
      <c r="H986" s="221">
        <v>2</v>
      </c>
      <c r="I986" s="222"/>
      <c r="J986" s="218"/>
      <c r="K986" s="218"/>
      <c r="L986" s="223"/>
      <c r="M986" s="224"/>
      <c r="N986" s="225"/>
      <c r="O986" s="225"/>
      <c r="P986" s="225"/>
      <c r="Q986" s="225"/>
      <c r="R986" s="225"/>
      <c r="S986" s="225"/>
      <c r="T986" s="226"/>
      <c r="AT986" s="227" t="s">
        <v>162</v>
      </c>
      <c r="AU986" s="227" t="s">
        <v>89</v>
      </c>
      <c r="AV986" s="13" t="s">
        <v>89</v>
      </c>
      <c r="AW986" s="13" t="s">
        <v>34</v>
      </c>
      <c r="AX986" s="13" t="s">
        <v>80</v>
      </c>
      <c r="AY986" s="227" t="s">
        <v>151</v>
      </c>
    </row>
    <row r="987" spans="2:51" s="13" customFormat="1" ht="10.199999999999999">
      <c r="B987" s="217"/>
      <c r="C987" s="218"/>
      <c r="D987" s="213" t="s">
        <v>162</v>
      </c>
      <c r="E987" s="219" t="s">
        <v>1</v>
      </c>
      <c r="F987" s="220" t="s">
        <v>1386</v>
      </c>
      <c r="G987" s="218"/>
      <c r="H987" s="221">
        <v>1.4</v>
      </c>
      <c r="I987" s="222"/>
      <c r="J987" s="218"/>
      <c r="K987" s="218"/>
      <c r="L987" s="223"/>
      <c r="M987" s="224"/>
      <c r="N987" s="225"/>
      <c r="O987" s="225"/>
      <c r="P987" s="225"/>
      <c r="Q987" s="225"/>
      <c r="R987" s="225"/>
      <c r="S987" s="225"/>
      <c r="T987" s="226"/>
      <c r="AT987" s="227" t="s">
        <v>162</v>
      </c>
      <c r="AU987" s="227" t="s">
        <v>89</v>
      </c>
      <c r="AV987" s="13" t="s">
        <v>89</v>
      </c>
      <c r="AW987" s="13" t="s">
        <v>34</v>
      </c>
      <c r="AX987" s="13" t="s">
        <v>80</v>
      </c>
      <c r="AY987" s="227" t="s">
        <v>151</v>
      </c>
    </row>
    <row r="988" spans="2:51" s="16" customFormat="1" ht="10.199999999999999">
      <c r="B988" s="259"/>
      <c r="C988" s="260"/>
      <c r="D988" s="213" t="s">
        <v>162</v>
      </c>
      <c r="E988" s="261" t="s">
        <v>1</v>
      </c>
      <c r="F988" s="262" t="s">
        <v>274</v>
      </c>
      <c r="G988" s="260"/>
      <c r="H988" s="263">
        <v>7</v>
      </c>
      <c r="I988" s="264"/>
      <c r="J988" s="260"/>
      <c r="K988" s="260"/>
      <c r="L988" s="265"/>
      <c r="M988" s="266"/>
      <c r="N988" s="267"/>
      <c r="O988" s="267"/>
      <c r="P988" s="267"/>
      <c r="Q988" s="267"/>
      <c r="R988" s="267"/>
      <c r="S988" s="267"/>
      <c r="T988" s="268"/>
      <c r="AT988" s="269" t="s">
        <v>162</v>
      </c>
      <c r="AU988" s="269" t="s">
        <v>89</v>
      </c>
      <c r="AV988" s="16" t="s">
        <v>170</v>
      </c>
      <c r="AW988" s="16" t="s">
        <v>34</v>
      </c>
      <c r="AX988" s="16" t="s">
        <v>80</v>
      </c>
      <c r="AY988" s="269" t="s">
        <v>151</v>
      </c>
    </row>
    <row r="989" spans="2:51" s="15" customFormat="1" ht="10.199999999999999">
      <c r="B989" s="239"/>
      <c r="C989" s="240"/>
      <c r="D989" s="213" t="s">
        <v>162</v>
      </c>
      <c r="E989" s="241" t="s">
        <v>1</v>
      </c>
      <c r="F989" s="242" t="s">
        <v>235</v>
      </c>
      <c r="G989" s="240"/>
      <c r="H989" s="241" t="s">
        <v>1</v>
      </c>
      <c r="I989" s="243"/>
      <c r="J989" s="240"/>
      <c r="K989" s="240"/>
      <c r="L989" s="244"/>
      <c r="M989" s="245"/>
      <c r="N989" s="246"/>
      <c r="O989" s="246"/>
      <c r="P989" s="246"/>
      <c r="Q989" s="246"/>
      <c r="R989" s="246"/>
      <c r="S989" s="246"/>
      <c r="T989" s="247"/>
      <c r="AT989" s="248" t="s">
        <v>162</v>
      </c>
      <c r="AU989" s="248" t="s">
        <v>89</v>
      </c>
      <c r="AV989" s="15" t="s">
        <v>85</v>
      </c>
      <c r="AW989" s="15" t="s">
        <v>34</v>
      </c>
      <c r="AX989" s="15" t="s">
        <v>80</v>
      </c>
      <c r="AY989" s="248" t="s">
        <v>151</v>
      </c>
    </row>
    <row r="990" spans="2:51" s="13" customFormat="1" ht="10.199999999999999">
      <c r="B990" s="217"/>
      <c r="C990" s="218"/>
      <c r="D990" s="213" t="s">
        <v>162</v>
      </c>
      <c r="E990" s="219" t="s">
        <v>1</v>
      </c>
      <c r="F990" s="220" t="s">
        <v>1387</v>
      </c>
      <c r="G990" s="218"/>
      <c r="H990" s="221">
        <v>7.2</v>
      </c>
      <c r="I990" s="222"/>
      <c r="J990" s="218"/>
      <c r="K990" s="218"/>
      <c r="L990" s="223"/>
      <c r="M990" s="224"/>
      <c r="N990" s="225"/>
      <c r="O990" s="225"/>
      <c r="P990" s="225"/>
      <c r="Q990" s="225"/>
      <c r="R990" s="225"/>
      <c r="S990" s="225"/>
      <c r="T990" s="226"/>
      <c r="AT990" s="227" t="s">
        <v>162</v>
      </c>
      <c r="AU990" s="227" t="s">
        <v>89</v>
      </c>
      <c r="AV990" s="13" t="s">
        <v>89</v>
      </c>
      <c r="AW990" s="13" t="s">
        <v>34</v>
      </c>
      <c r="AX990" s="13" t="s">
        <v>80</v>
      </c>
      <c r="AY990" s="227" t="s">
        <v>151</v>
      </c>
    </row>
    <row r="991" spans="2:51" s="13" customFormat="1" ht="10.199999999999999">
      <c r="B991" s="217"/>
      <c r="C991" s="218"/>
      <c r="D991" s="213" t="s">
        <v>162</v>
      </c>
      <c r="E991" s="219" t="s">
        <v>1</v>
      </c>
      <c r="F991" s="220" t="s">
        <v>1388</v>
      </c>
      <c r="G991" s="218"/>
      <c r="H991" s="221">
        <v>4.2</v>
      </c>
      <c r="I991" s="222"/>
      <c r="J991" s="218"/>
      <c r="K991" s="218"/>
      <c r="L991" s="223"/>
      <c r="M991" s="224"/>
      <c r="N991" s="225"/>
      <c r="O991" s="225"/>
      <c r="P991" s="225"/>
      <c r="Q991" s="225"/>
      <c r="R991" s="225"/>
      <c r="S991" s="225"/>
      <c r="T991" s="226"/>
      <c r="AT991" s="227" t="s">
        <v>162</v>
      </c>
      <c r="AU991" s="227" t="s">
        <v>89</v>
      </c>
      <c r="AV991" s="13" t="s">
        <v>89</v>
      </c>
      <c r="AW991" s="13" t="s">
        <v>34</v>
      </c>
      <c r="AX991" s="13" t="s">
        <v>80</v>
      </c>
      <c r="AY991" s="227" t="s">
        <v>151</v>
      </c>
    </row>
    <row r="992" spans="2:51" s="13" customFormat="1" ht="10.199999999999999">
      <c r="B992" s="217"/>
      <c r="C992" s="218"/>
      <c r="D992" s="213" t="s">
        <v>162</v>
      </c>
      <c r="E992" s="219" t="s">
        <v>1</v>
      </c>
      <c r="F992" s="220" t="s">
        <v>1389</v>
      </c>
      <c r="G992" s="218"/>
      <c r="H992" s="221">
        <v>3</v>
      </c>
      <c r="I992" s="222"/>
      <c r="J992" s="218"/>
      <c r="K992" s="218"/>
      <c r="L992" s="223"/>
      <c r="M992" s="224"/>
      <c r="N992" s="225"/>
      <c r="O992" s="225"/>
      <c r="P992" s="225"/>
      <c r="Q992" s="225"/>
      <c r="R992" s="225"/>
      <c r="S992" s="225"/>
      <c r="T992" s="226"/>
      <c r="AT992" s="227" t="s">
        <v>162</v>
      </c>
      <c r="AU992" s="227" t="s">
        <v>89</v>
      </c>
      <c r="AV992" s="13" t="s">
        <v>89</v>
      </c>
      <c r="AW992" s="13" t="s">
        <v>34</v>
      </c>
      <c r="AX992" s="13" t="s">
        <v>80</v>
      </c>
      <c r="AY992" s="227" t="s">
        <v>151</v>
      </c>
    </row>
    <row r="993" spans="1:65" s="13" customFormat="1" ht="10.199999999999999">
      <c r="B993" s="217"/>
      <c r="C993" s="218"/>
      <c r="D993" s="213" t="s">
        <v>162</v>
      </c>
      <c r="E993" s="219" t="s">
        <v>1</v>
      </c>
      <c r="F993" s="220" t="s">
        <v>1390</v>
      </c>
      <c r="G993" s="218"/>
      <c r="H993" s="221">
        <v>0.3</v>
      </c>
      <c r="I993" s="222"/>
      <c r="J993" s="218"/>
      <c r="K993" s="218"/>
      <c r="L993" s="223"/>
      <c r="M993" s="224"/>
      <c r="N993" s="225"/>
      <c r="O993" s="225"/>
      <c r="P993" s="225"/>
      <c r="Q993" s="225"/>
      <c r="R993" s="225"/>
      <c r="S993" s="225"/>
      <c r="T993" s="226"/>
      <c r="AT993" s="227" t="s">
        <v>162</v>
      </c>
      <c r="AU993" s="227" t="s">
        <v>89</v>
      </c>
      <c r="AV993" s="13" t="s">
        <v>89</v>
      </c>
      <c r="AW993" s="13" t="s">
        <v>34</v>
      </c>
      <c r="AX993" s="13" t="s">
        <v>80</v>
      </c>
      <c r="AY993" s="227" t="s">
        <v>151</v>
      </c>
    </row>
    <row r="994" spans="1:65" s="13" customFormat="1" ht="10.199999999999999">
      <c r="B994" s="217"/>
      <c r="C994" s="218"/>
      <c r="D994" s="213" t="s">
        <v>162</v>
      </c>
      <c r="E994" s="219" t="s">
        <v>1</v>
      </c>
      <c r="F994" s="220" t="s">
        <v>1384</v>
      </c>
      <c r="G994" s="218"/>
      <c r="H994" s="221">
        <v>3</v>
      </c>
      <c r="I994" s="222"/>
      <c r="J994" s="218"/>
      <c r="K994" s="218"/>
      <c r="L994" s="223"/>
      <c r="M994" s="224"/>
      <c r="N994" s="225"/>
      <c r="O994" s="225"/>
      <c r="P994" s="225"/>
      <c r="Q994" s="225"/>
      <c r="R994" s="225"/>
      <c r="S994" s="225"/>
      <c r="T994" s="226"/>
      <c r="AT994" s="227" t="s">
        <v>162</v>
      </c>
      <c r="AU994" s="227" t="s">
        <v>89</v>
      </c>
      <c r="AV994" s="13" t="s">
        <v>89</v>
      </c>
      <c r="AW994" s="13" t="s">
        <v>34</v>
      </c>
      <c r="AX994" s="13" t="s">
        <v>80</v>
      </c>
      <c r="AY994" s="227" t="s">
        <v>151</v>
      </c>
    </row>
    <row r="995" spans="1:65" s="13" customFormat="1" ht="10.199999999999999">
      <c r="B995" s="217"/>
      <c r="C995" s="218"/>
      <c r="D995" s="213" t="s">
        <v>162</v>
      </c>
      <c r="E995" s="219" t="s">
        <v>1</v>
      </c>
      <c r="F995" s="220" t="s">
        <v>1391</v>
      </c>
      <c r="G995" s="218"/>
      <c r="H995" s="221">
        <v>0.6</v>
      </c>
      <c r="I995" s="222"/>
      <c r="J995" s="218"/>
      <c r="K995" s="218"/>
      <c r="L995" s="223"/>
      <c r="M995" s="224"/>
      <c r="N995" s="225"/>
      <c r="O995" s="225"/>
      <c r="P995" s="225"/>
      <c r="Q995" s="225"/>
      <c r="R995" s="225"/>
      <c r="S995" s="225"/>
      <c r="T995" s="226"/>
      <c r="AT995" s="227" t="s">
        <v>162</v>
      </c>
      <c r="AU995" s="227" t="s">
        <v>89</v>
      </c>
      <c r="AV995" s="13" t="s">
        <v>89</v>
      </c>
      <c r="AW995" s="13" t="s">
        <v>34</v>
      </c>
      <c r="AX995" s="13" t="s">
        <v>80</v>
      </c>
      <c r="AY995" s="227" t="s">
        <v>151</v>
      </c>
    </row>
    <row r="996" spans="1:65" s="16" customFormat="1" ht="10.199999999999999">
      <c r="B996" s="259"/>
      <c r="C996" s="260"/>
      <c r="D996" s="213" t="s">
        <v>162</v>
      </c>
      <c r="E996" s="261" t="s">
        <v>1</v>
      </c>
      <c r="F996" s="262" t="s">
        <v>274</v>
      </c>
      <c r="G996" s="260"/>
      <c r="H996" s="263">
        <v>18.300000000000004</v>
      </c>
      <c r="I996" s="264"/>
      <c r="J996" s="260"/>
      <c r="K996" s="260"/>
      <c r="L996" s="265"/>
      <c r="M996" s="266"/>
      <c r="N996" s="267"/>
      <c r="O996" s="267"/>
      <c r="P996" s="267"/>
      <c r="Q996" s="267"/>
      <c r="R996" s="267"/>
      <c r="S996" s="267"/>
      <c r="T996" s="268"/>
      <c r="AT996" s="269" t="s">
        <v>162</v>
      </c>
      <c r="AU996" s="269" t="s">
        <v>89</v>
      </c>
      <c r="AV996" s="16" t="s">
        <v>170</v>
      </c>
      <c r="AW996" s="16" t="s">
        <v>34</v>
      </c>
      <c r="AX996" s="16" t="s">
        <v>80</v>
      </c>
      <c r="AY996" s="269" t="s">
        <v>151</v>
      </c>
    </row>
    <row r="997" spans="1:65" s="14" customFormat="1" ht="10.199999999999999">
      <c r="B997" s="228"/>
      <c r="C997" s="229"/>
      <c r="D997" s="213" t="s">
        <v>162</v>
      </c>
      <c r="E997" s="230" t="s">
        <v>1</v>
      </c>
      <c r="F997" s="231" t="s">
        <v>164</v>
      </c>
      <c r="G997" s="229"/>
      <c r="H997" s="232">
        <v>40.1</v>
      </c>
      <c r="I997" s="233"/>
      <c r="J997" s="229"/>
      <c r="K997" s="229"/>
      <c r="L997" s="234"/>
      <c r="M997" s="235"/>
      <c r="N997" s="236"/>
      <c r="O997" s="236"/>
      <c r="P997" s="236"/>
      <c r="Q997" s="236"/>
      <c r="R997" s="236"/>
      <c r="S997" s="236"/>
      <c r="T997" s="237"/>
      <c r="AT997" s="238" t="s">
        <v>162</v>
      </c>
      <c r="AU997" s="238" t="s">
        <v>89</v>
      </c>
      <c r="AV997" s="14" t="s">
        <v>158</v>
      </c>
      <c r="AW997" s="14" t="s">
        <v>34</v>
      </c>
      <c r="AX997" s="14" t="s">
        <v>85</v>
      </c>
      <c r="AY997" s="238" t="s">
        <v>151</v>
      </c>
    </row>
    <row r="998" spans="1:65" s="2" customFormat="1" ht="16.5" customHeight="1">
      <c r="A998" s="35"/>
      <c r="B998" s="36"/>
      <c r="C998" s="200" t="s">
        <v>1392</v>
      </c>
      <c r="D998" s="200" t="s">
        <v>153</v>
      </c>
      <c r="E998" s="201" t="s">
        <v>1393</v>
      </c>
      <c r="F998" s="202" t="s">
        <v>1394</v>
      </c>
      <c r="G998" s="203" t="s">
        <v>365</v>
      </c>
      <c r="H998" s="204">
        <v>55.83</v>
      </c>
      <c r="I998" s="205"/>
      <c r="J998" s="206">
        <f>ROUND(I998*H998,2)</f>
        <v>0</v>
      </c>
      <c r="K998" s="202" t="s">
        <v>157</v>
      </c>
      <c r="L998" s="40"/>
      <c r="M998" s="207" t="s">
        <v>1</v>
      </c>
      <c r="N998" s="208" t="s">
        <v>45</v>
      </c>
      <c r="O998" s="72"/>
      <c r="P998" s="209">
        <f>O998*H998</f>
        <v>0</v>
      </c>
      <c r="Q998" s="209">
        <v>2.5999999999999998E-4</v>
      </c>
      <c r="R998" s="209">
        <f>Q998*H998</f>
        <v>1.4515799999999999E-2</v>
      </c>
      <c r="S998" s="209">
        <v>0</v>
      </c>
      <c r="T998" s="210">
        <f>S998*H998</f>
        <v>0</v>
      </c>
      <c r="U998" s="35"/>
      <c r="V998" s="35"/>
      <c r="W998" s="35"/>
      <c r="X998" s="35"/>
      <c r="Y998" s="35"/>
      <c r="Z998" s="35"/>
      <c r="AA998" s="35"/>
      <c r="AB998" s="35"/>
      <c r="AC998" s="35"/>
      <c r="AD998" s="35"/>
      <c r="AE998" s="35"/>
      <c r="AR998" s="211" t="s">
        <v>264</v>
      </c>
      <c r="AT998" s="211" t="s">
        <v>153</v>
      </c>
      <c r="AU998" s="211" t="s">
        <v>89</v>
      </c>
      <c r="AY998" s="18" t="s">
        <v>151</v>
      </c>
      <c r="BE998" s="212">
        <f>IF(N998="základní",J998,0)</f>
        <v>0</v>
      </c>
      <c r="BF998" s="212">
        <f>IF(N998="snížená",J998,0)</f>
        <v>0</v>
      </c>
      <c r="BG998" s="212">
        <f>IF(N998="zákl. přenesená",J998,0)</f>
        <v>0</v>
      </c>
      <c r="BH998" s="212">
        <f>IF(N998="sníž. přenesená",J998,0)</f>
        <v>0</v>
      </c>
      <c r="BI998" s="212">
        <f>IF(N998="nulová",J998,0)</f>
        <v>0</v>
      </c>
      <c r="BJ998" s="18" t="s">
        <v>85</v>
      </c>
      <c r="BK998" s="212">
        <f>ROUND(I998*H998,2)</f>
        <v>0</v>
      </c>
      <c r="BL998" s="18" t="s">
        <v>264</v>
      </c>
      <c r="BM998" s="211" t="s">
        <v>1395</v>
      </c>
    </row>
    <row r="999" spans="1:65" s="15" customFormat="1" ht="10.199999999999999">
      <c r="B999" s="239"/>
      <c r="C999" s="240"/>
      <c r="D999" s="213" t="s">
        <v>162</v>
      </c>
      <c r="E999" s="241" t="s">
        <v>1</v>
      </c>
      <c r="F999" s="242" t="s">
        <v>233</v>
      </c>
      <c r="G999" s="240"/>
      <c r="H999" s="241" t="s">
        <v>1</v>
      </c>
      <c r="I999" s="243"/>
      <c r="J999" s="240"/>
      <c r="K999" s="240"/>
      <c r="L999" s="244"/>
      <c r="M999" s="245"/>
      <c r="N999" s="246"/>
      <c r="O999" s="246"/>
      <c r="P999" s="246"/>
      <c r="Q999" s="246"/>
      <c r="R999" s="246"/>
      <c r="S999" s="246"/>
      <c r="T999" s="247"/>
      <c r="AT999" s="248" t="s">
        <v>162</v>
      </c>
      <c r="AU999" s="248" t="s">
        <v>89</v>
      </c>
      <c r="AV999" s="15" t="s">
        <v>85</v>
      </c>
      <c r="AW999" s="15" t="s">
        <v>34</v>
      </c>
      <c r="AX999" s="15" t="s">
        <v>80</v>
      </c>
      <c r="AY999" s="248" t="s">
        <v>151</v>
      </c>
    </row>
    <row r="1000" spans="1:65" s="13" customFormat="1" ht="10.199999999999999">
      <c r="B1000" s="217"/>
      <c r="C1000" s="218"/>
      <c r="D1000" s="213" t="s">
        <v>162</v>
      </c>
      <c r="E1000" s="219" t="s">
        <v>1</v>
      </c>
      <c r="F1000" s="220" t="s">
        <v>1396</v>
      </c>
      <c r="G1000" s="218"/>
      <c r="H1000" s="221">
        <v>13.1</v>
      </c>
      <c r="I1000" s="222"/>
      <c r="J1000" s="218"/>
      <c r="K1000" s="218"/>
      <c r="L1000" s="223"/>
      <c r="M1000" s="224"/>
      <c r="N1000" s="225"/>
      <c r="O1000" s="225"/>
      <c r="P1000" s="225"/>
      <c r="Q1000" s="225"/>
      <c r="R1000" s="225"/>
      <c r="S1000" s="225"/>
      <c r="T1000" s="226"/>
      <c r="AT1000" s="227" t="s">
        <v>162</v>
      </c>
      <c r="AU1000" s="227" t="s">
        <v>89</v>
      </c>
      <c r="AV1000" s="13" t="s">
        <v>89</v>
      </c>
      <c r="AW1000" s="13" t="s">
        <v>34</v>
      </c>
      <c r="AX1000" s="13" t="s">
        <v>80</v>
      </c>
      <c r="AY1000" s="227" t="s">
        <v>151</v>
      </c>
    </row>
    <row r="1001" spans="1:65" s="15" customFormat="1" ht="10.199999999999999">
      <c r="B1001" s="239"/>
      <c r="C1001" s="240"/>
      <c r="D1001" s="213" t="s">
        <v>162</v>
      </c>
      <c r="E1001" s="241" t="s">
        <v>1</v>
      </c>
      <c r="F1001" s="242" t="s">
        <v>275</v>
      </c>
      <c r="G1001" s="240"/>
      <c r="H1001" s="241" t="s">
        <v>1</v>
      </c>
      <c r="I1001" s="243"/>
      <c r="J1001" s="240"/>
      <c r="K1001" s="240"/>
      <c r="L1001" s="244"/>
      <c r="M1001" s="245"/>
      <c r="N1001" s="246"/>
      <c r="O1001" s="246"/>
      <c r="P1001" s="246"/>
      <c r="Q1001" s="246"/>
      <c r="R1001" s="246"/>
      <c r="S1001" s="246"/>
      <c r="T1001" s="247"/>
      <c r="AT1001" s="248" t="s">
        <v>162</v>
      </c>
      <c r="AU1001" s="248" t="s">
        <v>89</v>
      </c>
      <c r="AV1001" s="15" t="s">
        <v>85</v>
      </c>
      <c r="AW1001" s="15" t="s">
        <v>34</v>
      </c>
      <c r="AX1001" s="15" t="s">
        <v>80</v>
      </c>
      <c r="AY1001" s="248" t="s">
        <v>151</v>
      </c>
    </row>
    <row r="1002" spans="1:65" s="13" customFormat="1" ht="10.199999999999999">
      <c r="B1002" s="217"/>
      <c r="C1002" s="218"/>
      <c r="D1002" s="213" t="s">
        <v>162</v>
      </c>
      <c r="E1002" s="219" t="s">
        <v>1</v>
      </c>
      <c r="F1002" s="220" t="s">
        <v>1397</v>
      </c>
      <c r="G1002" s="218"/>
      <c r="H1002" s="221">
        <v>13.76</v>
      </c>
      <c r="I1002" s="222"/>
      <c r="J1002" s="218"/>
      <c r="K1002" s="218"/>
      <c r="L1002" s="223"/>
      <c r="M1002" s="224"/>
      <c r="N1002" s="225"/>
      <c r="O1002" s="225"/>
      <c r="P1002" s="225"/>
      <c r="Q1002" s="225"/>
      <c r="R1002" s="225"/>
      <c r="S1002" s="225"/>
      <c r="T1002" s="226"/>
      <c r="AT1002" s="227" t="s">
        <v>162</v>
      </c>
      <c r="AU1002" s="227" t="s">
        <v>89</v>
      </c>
      <c r="AV1002" s="13" t="s">
        <v>89</v>
      </c>
      <c r="AW1002" s="13" t="s">
        <v>34</v>
      </c>
      <c r="AX1002" s="13" t="s">
        <v>80</v>
      </c>
      <c r="AY1002" s="227" t="s">
        <v>151</v>
      </c>
    </row>
    <row r="1003" spans="1:65" s="13" customFormat="1" ht="10.199999999999999">
      <c r="B1003" s="217"/>
      <c r="C1003" s="218"/>
      <c r="D1003" s="213" t="s">
        <v>162</v>
      </c>
      <c r="E1003" s="219" t="s">
        <v>1</v>
      </c>
      <c r="F1003" s="220" t="s">
        <v>1380</v>
      </c>
      <c r="G1003" s="218"/>
      <c r="H1003" s="221">
        <v>3.6</v>
      </c>
      <c r="I1003" s="222"/>
      <c r="J1003" s="218"/>
      <c r="K1003" s="218"/>
      <c r="L1003" s="223"/>
      <c r="M1003" s="224"/>
      <c r="N1003" s="225"/>
      <c r="O1003" s="225"/>
      <c r="P1003" s="225"/>
      <c r="Q1003" s="225"/>
      <c r="R1003" s="225"/>
      <c r="S1003" s="225"/>
      <c r="T1003" s="226"/>
      <c r="AT1003" s="227" t="s">
        <v>162</v>
      </c>
      <c r="AU1003" s="227" t="s">
        <v>89</v>
      </c>
      <c r="AV1003" s="13" t="s">
        <v>89</v>
      </c>
      <c r="AW1003" s="13" t="s">
        <v>34</v>
      </c>
      <c r="AX1003" s="13" t="s">
        <v>80</v>
      </c>
      <c r="AY1003" s="227" t="s">
        <v>151</v>
      </c>
    </row>
    <row r="1004" spans="1:65" s="15" customFormat="1" ht="10.199999999999999">
      <c r="B1004" s="239"/>
      <c r="C1004" s="240"/>
      <c r="D1004" s="213" t="s">
        <v>162</v>
      </c>
      <c r="E1004" s="241" t="s">
        <v>1</v>
      </c>
      <c r="F1004" s="242" t="s">
        <v>235</v>
      </c>
      <c r="G1004" s="240"/>
      <c r="H1004" s="241" t="s">
        <v>1</v>
      </c>
      <c r="I1004" s="243"/>
      <c r="J1004" s="240"/>
      <c r="K1004" s="240"/>
      <c r="L1004" s="244"/>
      <c r="M1004" s="245"/>
      <c r="N1004" s="246"/>
      <c r="O1004" s="246"/>
      <c r="P1004" s="246"/>
      <c r="Q1004" s="246"/>
      <c r="R1004" s="246"/>
      <c r="S1004" s="246"/>
      <c r="T1004" s="247"/>
      <c r="AT1004" s="248" t="s">
        <v>162</v>
      </c>
      <c r="AU1004" s="248" t="s">
        <v>89</v>
      </c>
      <c r="AV1004" s="15" t="s">
        <v>85</v>
      </c>
      <c r="AW1004" s="15" t="s">
        <v>34</v>
      </c>
      <c r="AX1004" s="15" t="s">
        <v>80</v>
      </c>
      <c r="AY1004" s="248" t="s">
        <v>151</v>
      </c>
    </row>
    <row r="1005" spans="1:65" s="13" customFormat="1" ht="20.399999999999999">
      <c r="B1005" s="217"/>
      <c r="C1005" s="218"/>
      <c r="D1005" s="213" t="s">
        <v>162</v>
      </c>
      <c r="E1005" s="219" t="s">
        <v>1</v>
      </c>
      <c r="F1005" s="220" t="s">
        <v>1398</v>
      </c>
      <c r="G1005" s="218"/>
      <c r="H1005" s="221">
        <v>12.33</v>
      </c>
      <c r="I1005" s="222"/>
      <c r="J1005" s="218"/>
      <c r="K1005" s="218"/>
      <c r="L1005" s="223"/>
      <c r="M1005" s="224"/>
      <c r="N1005" s="225"/>
      <c r="O1005" s="225"/>
      <c r="P1005" s="225"/>
      <c r="Q1005" s="225"/>
      <c r="R1005" s="225"/>
      <c r="S1005" s="225"/>
      <c r="T1005" s="226"/>
      <c r="AT1005" s="227" t="s">
        <v>162</v>
      </c>
      <c r="AU1005" s="227" t="s">
        <v>89</v>
      </c>
      <c r="AV1005" s="13" t="s">
        <v>89</v>
      </c>
      <c r="AW1005" s="13" t="s">
        <v>34</v>
      </c>
      <c r="AX1005" s="13" t="s">
        <v>80</v>
      </c>
      <c r="AY1005" s="227" t="s">
        <v>151</v>
      </c>
    </row>
    <row r="1006" spans="1:65" s="13" customFormat="1" ht="10.199999999999999">
      <c r="B1006" s="217"/>
      <c r="C1006" s="218"/>
      <c r="D1006" s="213" t="s">
        <v>162</v>
      </c>
      <c r="E1006" s="219" t="s">
        <v>1</v>
      </c>
      <c r="F1006" s="220" t="s">
        <v>1399</v>
      </c>
      <c r="G1006" s="218"/>
      <c r="H1006" s="221">
        <v>5.84</v>
      </c>
      <c r="I1006" s="222"/>
      <c r="J1006" s="218"/>
      <c r="K1006" s="218"/>
      <c r="L1006" s="223"/>
      <c r="M1006" s="224"/>
      <c r="N1006" s="225"/>
      <c r="O1006" s="225"/>
      <c r="P1006" s="225"/>
      <c r="Q1006" s="225"/>
      <c r="R1006" s="225"/>
      <c r="S1006" s="225"/>
      <c r="T1006" s="226"/>
      <c r="AT1006" s="227" t="s">
        <v>162</v>
      </c>
      <c r="AU1006" s="227" t="s">
        <v>89</v>
      </c>
      <c r="AV1006" s="13" t="s">
        <v>89</v>
      </c>
      <c r="AW1006" s="13" t="s">
        <v>34</v>
      </c>
      <c r="AX1006" s="13" t="s">
        <v>80</v>
      </c>
      <c r="AY1006" s="227" t="s">
        <v>151</v>
      </c>
    </row>
    <row r="1007" spans="1:65" s="13" customFormat="1" ht="10.199999999999999">
      <c r="B1007" s="217"/>
      <c r="C1007" s="218"/>
      <c r="D1007" s="213" t="s">
        <v>162</v>
      </c>
      <c r="E1007" s="219" t="s">
        <v>1</v>
      </c>
      <c r="F1007" s="220" t="s">
        <v>1387</v>
      </c>
      <c r="G1007" s="218"/>
      <c r="H1007" s="221">
        <v>7.2</v>
      </c>
      <c r="I1007" s="222"/>
      <c r="J1007" s="218"/>
      <c r="K1007" s="218"/>
      <c r="L1007" s="223"/>
      <c r="M1007" s="224"/>
      <c r="N1007" s="225"/>
      <c r="O1007" s="225"/>
      <c r="P1007" s="225"/>
      <c r="Q1007" s="225"/>
      <c r="R1007" s="225"/>
      <c r="S1007" s="225"/>
      <c r="T1007" s="226"/>
      <c r="AT1007" s="227" t="s">
        <v>162</v>
      </c>
      <c r="AU1007" s="227" t="s">
        <v>89</v>
      </c>
      <c r="AV1007" s="13" t="s">
        <v>89</v>
      </c>
      <c r="AW1007" s="13" t="s">
        <v>34</v>
      </c>
      <c r="AX1007" s="13" t="s">
        <v>80</v>
      </c>
      <c r="AY1007" s="227" t="s">
        <v>151</v>
      </c>
    </row>
    <row r="1008" spans="1:65" s="14" customFormat="1" ht="10.199999999999999">
      <c r="B1008" s="228"/>
      <c r="C1008" s="229"/>
      <c r="D1008" s="213" t="s">
        <v>162</v>
      </c>
      <c r="E1008" s="230" t="s">
        <v>1</v>
      </c>
      <c r="F1008" s="231" t="s">
        <v>164</v>
      </c>
      <c r="G1008" s="229"/>
      <c r="H1008" s="232">
        <v>55.83</v>
      </c>
      <c r="I1008" s="233"/>
      <c r="J1008" s="229"/>
      <c r="K1008" s="229"/>
      <c r="L1008" s="234"/>
      <c r="M1008" s="235"/>
      <c r="N1008" s="236"/>
      <c r="O1008" s="236"/>
      <c r="P1008" s="236"/>
      <c r="Q1008" s="236"/>
      <c r="R1008" s="236"/>
      <c r="S1008" s="236"/>
      <c r="T1008" s="237"/>
      <c r="AT1008" s="238" t="s">
        <v>162</v>
      </c>
      <c r="AU1008" s="238" t="s">
        <v>89</v>
      </c>
      <c r="AV1008" s="14" t="s">
        <v>158</v>
      </c>
      <c r="AW1008" s="14" t="s">
        <v>34</v>
      </c>
      <c r="AX1008" s="14" t="s">
        <v>85</v>
      </c>
      <c r="AY1008" s="238" t="s">
        <v>151</v>
      </c>
    </row>
    <row r="1009" spans="1:65" s="2" customFormat="1" ht="16.5" customHeight="1">
      <c r="A1009" s="35"/>
      <c r="B1009" s="36"/>
      <c r="C1009" s="200" t="s">
        <v>1400</v>
      </c>
      <c r="D1009" s="200" t="s">
        <v>153</v>
      </c>
      <c r="E1009" s="201" t="s">
        <v>1401</v>
      </c>
      <c r="F1009" s="202" t="s">
        <v>1402</v>
      </c>
      <c r="G1009" s="203" t="s">
        <v>365</v>
      </c>
      <c r="H1009" s="204">
        <v>53.8</v>
      </c>
      <c r="I1009" s="205"/>
      <c r="J1009" s="206">
        <f>ROUND(I1009*H1009,2)</f>
        <v>0</v>
      </c>
      <c r="K1009" s="202" t="s">
        <v>157</v>
      </c>
      <c r="L1009" s="40"/>
      <c r="M1009" s="207" t="s">
        <v>1</v>
      </c>
      <c r="N1009" s="208" t="s">
        <v>45</v>
      </c>
      <c r="O1009" s="72"/>
      <c r="P1009" s="209">
        <f>O1009*H1009</f>
        <v>0</v>
      </c>
      <c r="Q1009" s="209">
        <v>3.0000000000000001E-5</v>
      </c>
      <c r="R1009" s="209">
        <f>Q1009*H1009</f>
        <v>1.614E-3</v>
      </c>
      <c r="S1009" s="209">
        <v>0</v>
      </c>
      <c r="T1009" s="210">
        <f>S1009*H1009</f>
        <v>0</v>
      </c>
      <c r="U1009" s="35"/>
      <c r="V1009" s="35"/>
      <c r="W1009" s="35"/>
      <c r="X1009" s="35"/>
      <c r="Y1009" s="35"/>
      <c r="Z1009" s="35"/>
      <c r="AA1009" s="35"/>
      <c r="AB1009" s="35"/>
      <c r="AC1009" s="35"/>
      <c r="AD1009" s="35"/>
      <c r="AE1009" s="35"/>
      <c r="AR1009" s="211" t="s">
        <v>264</v>
      </c>
      <c r="AT1009" s="211" t="s">
        <v>153</v>
      </c>
      <c r="AU1009" s="211" t="s">
        <v>89</v>
      </c>
      <c r="AY1009" s="18" t="s">
        <v>151</v>
      </c>
      <c r="BE1009" s="212">
        <f>IF(N1009="základní",J1009,0)</f>
        <v>0</v>
      </c>
      <c r="BF1009" s="212">
        <f>IF(N1009="snížená",J1009,0)</f>
        <v>0</v>
      </c>
      <c r="BG1009" s="212">
        <f>IF(N1009="zákl. přenesená",J1009,0)</f>
        <v>0</v>
      </c>
      <c r="BH1009" s="212">
        <f>IF(N1009="sníž. přenesená",J1009,0)</f>
        <v>0</v>
      </c>
      <c r="BI1009" s="212">
        <f>IF(N1009="nulová",J1009,0)</f>
        <v>0</v>
      </c>
      <c r="BJ1009" s="18" t="s">
        <v>85</v>
      </c>
      <c r="BK1009" s="212">
        <f>ROUND(I1009*H1009,2)</f>
        <v>0</v>
      </c>
      <c r="BL1009" s="18" t="s">
        <v>264</v>
      </c>
      <c r="BM1009" s="211" t="s">
        <v>1403</v>
      </c>
    </row>
    <row r="1010" spans="1:65" s="15" customFormat="1" ht="10.199999999999999">
      <c r="B1010" s="239"/>
      <c r="C1010" s="240"/>
      <c r="D1010" s="213" t="s">
        <v>162</v>
      </c>
      <c r="E1010" s="241" t="s">
        <v>1</v>
      </c>
      <c r="F1010" s="242" t="s">
        <v>1404</v>
      </c>
      <c r="G1010" s="240"/>
      <c r="H1010" s="241" t="s">
        <v>1</v>
      </c>
      <c r="I1010" s="243"/>
      <c r="J1010" s="240"/>
      <c r="K1010" s="240"/>
      <c r="L1010" s="244"/>
      <c r="M1010" s="245"/>
      <c r="N1010" s="246"/>
      <c r="O1010" s="246"/>
      <c r="P1010" s="246"/>
      <c r="Q1010" s="246"/>
      <c r="R1010" s="246"/>
      <c r="S1010" s="246"/>
      <c r="T1010" s="247"/>
      <c r="AT1010" s="248" t="s">
        <v>162</v>
      </c>
      <c r="AU1010" s="248" t="s">
        <v>89</v>
      </c>
      <c r="AV1010" s="15" t="s">
        <v>85</v>
      </c>
      <c r="AW1010" s="15" t="s">
        <v>34</v>
      </c>
      <c r="AX1010" s="15" t="s">
        <v>80</v>
      </c>
      <c r="AY1010" s="248" t="s">
        <v>151</v>
      </c>
    </row>
    <row r="1011" spans="1:65" s="15" customFormat="1" ht="10.199999999999999">
      <c r="B1011" s="239"/>
      <c r="C1011" s="240"/>
      <c r="D1011" s="213" t="s">
        <v>162</v>
      </c>
      <c r="E1011" s="241" t="s">
        <v>1</v>
      </c>
      <c r="F1011" s="242" t="s">
        <v>233</v>
      </c>
      <c r="G1011" s="240"/>
      <c r="H1011" s="241" t="s">
        <v>1</v>
      </c>
      <c r="I1011" s="243"/>
      <c r="J1011" s="240"/>
      <c r="K1011" s="240"/>
      <c r="L1011" s="244"/>
      <c r="M1011" s="245"/>
      <c r="N1011" s="246"/>
      <c r="O1011" s="246"/>
      <c r="P1011" s="246"/>
      <c r="Q1011" s="246"/>
      <c r="R1011" s="246"/>
      <c r="S1011" s="246"/>
      <c r="T1011" s="247"/>
      <c r="AT1011" s="248" t="s">
        <v>162</v>
      </c>
      <c r="AU1011" s="248" t="s">
        <v>89</v>
      </c>
      <c r="AV1011" s="15" t="s">
        <v>85</v>
      </c>
      <c r="AW1011" s="15" t="s">
        <v>34</v>
      </c>
      <c r="AX1011" s="15" t="s">
        <v>80</v>
      </c>
      <c r="AY1011" s="248" t="s">
        <v>151</v>
      </c>
    </row>
    <row r="1012" spans="1:65" s="13" customFormat="1" ht="10.199999999999999">
      <c r="B1012" s="217"/>
      <c r="C1012" s="218"/>
      <c r="D1012" s="213" t="s">
        <v>162</v>
      </c>
      <c r="E1012" s="219" t="s">
        <v>1</v>
      </c>
      <c r="F1012" s="220" t="s">
        <v>1405</v>
      </c>
      <c r="G1012" s="218"/>
      <c r="H1012" s="221">
        <v>10.8</v>
      </c>
      <c r="I1012" s="222"/>
      <c r="J1012" s="218"/>
      <c r="K1012" s="218"/>
      <c r="L1012" s="223"/>
      <c r="M1012" s="224"/>
      <c r="N1012" s="225"/>
      <c r="O1012" s="225"/>
      <c r="P1012" s="225"/>
      <c r="Q1012" s="225"/>
      <c r="R1012" s="225"/>
      <c r="S1012" s="225"/>
      <c r="T1012" s="226"/>
      <c r="AT1012" s="227" t="s">
        <v>162</v>
      </c>
      <c r="AU1012" s="227" t="s">
        <v>89</v>
      </c>
      <c r="AV1012" s="13" t="s">
        <v>89</v>
      </c>
      <c r="AW1012" s="13" t="s">
        <v>34</v>
      </c>
      <c r="AX1012" s="13" t="s">
        <v>80</v>
      </c>
      <c r="AY1012" s="227" t="s">
        <v>151</v>
      </c>
    </row>
    <row r="1013" spans="1:65" s="13" customFormat="1" ht="10.199999999999999">
      <c r="B1013" s="217"/>
      <c r="C1013" s="218"/>
      <c r="D1013" s="213" t="s">
        <v>162</v>
      </c>
      <c r="E1013" s="219" t="s">
        <v>1</v>
      </c>
      <c r="F1013" s="220" t="s">
        <v>1381</v>
      </c>
      <c r="G1013" s="218"/>
      <c r="H1013" s="221">
        <v>4.8</v>
      </c>
      <c r="I1013" s="222"/>
      <c r="J1013" s="218"/>
      <c r="K1013" s="218"/>
      <c r="L1013" s="223"/>
      <c r="M1013" s="224"/>
      <c r="N1013" s="225"/>
      <c r="O1013" s="225"/>
      <c r="P1013" s="225"/>
      <c r="Q1013" s="225"/>
      <c r="R1013" s="225"/>
      <c r="S1013" s="225"/>
      <c r="T1013" s="226"/>
      <c r="AT1013" s="227" t="s">
        <v>162</v>
      </c>
      <c r="AU1013" s="227" t="s">
        <v>89</v>
      </c>
      <c r="AV1013" s="13" t="s">
        <v>89</v>
      </c>
      <c r="AW1013" s="13" t="s">
        <v>34</v>
      </c>
      <c r="AX1013" s="13" t="s">
        <v>80</v>
      </c>
      <c r="AY1013" s="227" t="s">
        <v>151</v>
      </c>
    </row>
    <row r="1014" spans="1:65" s="13" customFormat="1" ht="10.199999999999999">
      <c r="B1014" s="217"/>
      <c r="C1014" s="218"/>
      <c r="D1014" s="213" t="s">
        <v>162</v>
      </c>
      <c r="E1014" s="219" t="s">
        <v>1</v>
      </c>
      <c r="F1014" s="220" t="s">
        <v>1383</v>
      </c>
      <c r="G1014" s="218"/>
      <c r="H1014" s="221">
        <v>0.2</v>
      </c>
      <c r="I1014" s="222"/>
      <c r="J1014" s="218"/>
      <c r="K1014" s="218"/>
      <c r="L1014" s="223"/>
      <c r="M1014" s="224"/>
      <c r="N1014" s="225"/>
      <c r="O1014" s="225"/>
      <c r="P1014" s="225"/>
      <c r="Q1014" s="225"/>
      <c r="R1014" s="225"/>
      <c r="S1014" s="225"/>
      <c r="T1014" s="226"/>
      <c r="AT1014" s="227" t="s">
        <v>162</v>
      </c>
      <c r="AU1014" s="227" t="s">
        <v>89</v>
      </c>
      <c r="AV1014" s="13" t="s">
        <v>89</v>
      </c>
      <c r="AW1014" s="13" t="s">
        <v>34</v>
      </c>
      <c r="AX1014" s="13" t="s">
        <v>80</v>
      </c>
      <c r="AY1014" s="227" t="s">
        <v>151</v>
      </c>
    </row>
    <row r="1015" spans="1:65" s="13" customFormat="1" ht="10.199999999999999">
      <c r="B1015" s="217"/>
      <c r="C1015" s="218"/>
      <c r="D1015" s="213" t="s">
        <v>162</v>
      </c>
      <c r="E1015" s="219" t="s">
        <v>1</v>
      </c>
      <c r="F1015" s="220" t="s">
        <v>1406</v>
      </c>
      <c r="G1015" s="218"/>
      <c r="H1015" s="221">
        <v>0.3</v>
      </c>
      <c r="I1015" s="222"/>
      <c r="J1015" s="218"/>
      <c r="K1015" s="218"/>
      <c r="L1015" s="223"/>
      <c r="M1015" s="224"/>
      <c r="N1015" s="225"/>
      <c r="O1015" s="225"/>
      <c r="P1015" s="225"/>
      <c r="Q1015" s="225"/>
      <c r="R1015" s="225"/>
      <c r="S1015" s="225"/>
      <c r="T1015" s="226"/>
      <c r="AT1015" s="227" t="s">
        <v>162</v>
      </c>
      <c r="AU1015" s="227" t="s">
        <v>89</v>
      </c>
      <c r="AV1015" s="13" t="s">
        <v>89</v>
      </c>
      <c r="AW1015" s="13" t="s">
        <v>34</v>
      </c>
      <c r="AX1015" s="13" t="s">
        <v>80</v>
      </c>
      <c r="AY1015" s="227" t="s">
        <v>151</v>
      </c>
    </row>
    <row r="1016" spans="1:65" s="16" customFormat="1" ht="10.199999999999999">
      <c r="B1016" s="259"/>
      <c r="C1016" s="260"/>
      <c r="D1016" s="213" t="s">
        <v>162</v>
      </c>
      <c r="E1016" s="261" t="s">
        <v>1</v>
      </c>
      <c r="F1016" s="262" t="s">
        <v>274</v>
      </c>
      <c r="G1016" s="260"/>
      <c r="H1016" s="263">
        <v>16.100000000000001</v>
      </c>
      <c r="I1016" s="264"/>
      <c r="J1016" s="260"/>
      <c r="K1016" s="260"/>
      <c r="L1016" s="265"/>
      <c r="M1016" s="266"/>
      <c r="N1016" s="267"/>
      <c r="O1016" s="267"/>
      <c r="P1016" s="267"/>
      <c r="Q1016" s="267"/>
      <c r="R1016" s="267"/>
      <c r="S1016" s="267"/>
      <c r="T1016" s="268"/>
      <c r="AT1016" s="269" t="s">
        <v>162</v>
      </c>
      <c r="AU1016" s="269" t="s">
        <v>89</v>
      </c>
      <c r="AV1016" s="16" t="s">
        <v>170</v>
      </c>
      <c r="AW1016" s="16" t="s">
        <v>34</v>
      </c>
      <c r="AX1016" s="16" t="s">
        <v>80</v>
      </c>
      <c r="AY1016" s="269" t="s">
        <v>151</v>
      </c>
    </row>
    <row r="1017" spans="1:65" s="15" customFormat="1" ht="10.199999999999999">
      <c r="B1017" s="239"/>
      <c r="C1017" s="240"/>
      <c r="D1017" s="213" t="s">
        <v>162</v>
      </c>
      <c r="E1017" s="241" t="s">
        <v>1</v>
      </c>
      <c r="F1017" s="242" t="s">
        <v>275</v>
      </c>
      <c r="G1017" s="240"/>
      <c r="H1017" s="241" t="s">
        <v>1</v>
      </c>
      <c r="I1017" s="243"/>
      <c r="J1017" s="240"/>
      <c r="K1017" s="240"/>
      <c r="L1017" s="244"/>
      <c r="M1017" s="245"/>
      <c r="N1017" s="246"/>
      <c r="O1017" s="246"/>
      <c r="P1017" s="246"/>
      <c r="Q1017" s="246"/>
      <c r="R1017" s="246"/>
      <c r="S1017" s="246"/>
      <c r="T1017" s="247"/>
      <c r="AT1017" s="248" t="s">
        <v>162</v>
      </c>
      <c r="AU1017" s="248" t="s">
        <v>89</v>
      </c>
      <c r="AV1017" s="15" t="s">
        <v>85</v>
      </c>
      <c r="AW1017" s="15" t="s">
        <v>34</v>
      </c>
      <c r="AX1017" s="15" t="s">
        <v>80</v>
      </c>
      <c r="AY1017" s="248" t="s">
        <v>151</v>
      </c>
    </row>
    <row r="1018" spans="1:65" s="13" customFormat="1" ht="10.199999999999999">
      <c r="B1018" s="217"/>
      <c r="C1018" s="218"/>
      <c r="D1018" s="213" t="s">
        <v>162</v>
      </c>
      <c r="E1018" s="219" t="s">
        <v>1</v>
      </c>
      <c r="F1018" s="220" t="s">
        <v>1405</v>
      </c>
      <c r="G1018" s="218"/>
      <c r="H1018" s="221">
        <v>10.8</v>
      </c>
      <c r="I1018" s="222"/>
      <c r="J1018" s="218"/>
      <c r="K1018" s="218"/>
      <c r="L1018" s="223"/>
      <c r="M1018" s="224"/>
      <c r="N1018" s="225"/>
      <c r="O1018" s="225"/>
      <c r="P1018" s="225"/>
      <c r="Q1018" s="225"/>
      <c r="R1018" s="225"/>
      <c r="S1018" s="225"/>
      <c r="T1018" s="226"/>
      <c r="AT1018" s="227" t="s">
        <v>162</v>
      </c>
      <c r="AU1018" s="227" t="s">
        <v>89</v>
      </c>
      <c r="AV1018" s="13" t="s">
        <v>89</v>
      </c>
      <c r="AW1018" s="13" t="s">
        <v>34</v>
      </c>
      <c r="AX1018" s="13" t="s">
        <v>80</v>
      </c>
      <c r="AY1018" s="227" t="s">
        <v>151</v>
      </c>
    </row>
    <row r="1019" spans="1:65" s="13" customFormat="1" ht="10.199999999999999">
      <c r="B1019" s="217"/>
      <c r="C1019" s="218"/>
      <c r="D1019" s="213" t="s">
        <v>162</v>
      </c>
      <c r="E1019" s="219" t="s">
        <v>1</v>
      </c>
      <c r="F1019" s="220" t="s">
        <v>1385</v>
      </c>
      <c r="G1019" s="218"/>
      <c r="H1019" s="221">
        <v>2</v>
      </c>
      <c r="I1019" s="222"/>
      <c r="J1019" s="218"/>
      <c r="K1019" s="218"/>
      <c r="L1019" s="223"/>
      <c r="M1019" s="224"/>
      <c r="N1019" s="225"/>
      <c r="O1019" s="225"/>
      <c r="P1019" s="225"/>
      <c r="Q1019" s="225"/>
      <c r="R1019" s="225"/>
      <c r="S1019" s="225"/>
      <c r="T1019" s="226"/>
      <c r="AT1019" s="227" t="s">
        <v>162</v>
      </c>
      <c r="AU1019" s="227" t="s">
        <v>89</v>
      </c>
      <c r="AV1019" s="13" t="s">
        <v>89</v>
      </c>
      <c r="AW1019" s="13" t="s">
        <v>34</v>
      </c>
      <c r="AX1019" s="13" t="s">
        <v>80</v>
      </c>
      <c r="AY1019" s="227" t="s">
        <v>151</v>
      </c>
    </row>
    <row r="1020" spans="1:65" s="16" customFormat="1" ht="10.199999999999999">
      <c r="B1020" s="259"/>
      <c r="C1020" s="260"/>
      <c r="D1020" s="213" t="s">
        <v>162</v>
      </c>
      <c r="E1020" s="261" t="s">
        <v>1</v>
      </c>
      <c r="F1020" s="262" t="s">
        <v>274</v>
      </c>
      <c r="G1020" s="260"/>
      <c r="H1020" s="263">
        <v>12.8</v>
      </c>
      <c r="I1020" s="264"/>
      <c r="J1020" s="260"/>
      <c r="K1020" s="260"/>
      <c r="L1020" s="265"/>
      <c r="M1020" s="266"/>
      <c r="N1020" s="267"/>
      <c r="O1020" s="267"/>
      <c r="P1020" s="267"/>
      <c r="Q1020" s="267"/>
      <c r="R1020" s="267"/>
      <c r="S1020" s="267"/>
      <c r="T1020" s="268"/>
      <c r="AT1020" s="269" t="s">
        <v>162</v>
      </c>
      <c r="AU1020" s="269" t="s">
        <v>89</v>
      </c>
      <c r="AV1020" s="16" t="s">
        <v>170</v>
      </c>
      <c r="AW1020" s="16" t="s">
        <v>34</v>
      </c>
      <c r="AX1020" s="16" t="s">
        <v>80</v>
      </c>
      <c r="AY1020" s="269" t="s">
        <v>151</v>
      </c>
    </row>
    <row r="1021" spans="1:65" s="15" customFormat="1" ht="10.199999999999999">
      <c r="B1021" s="239"/>
      <c r="C1021" s="240"/>
      <c r="D1021" s="213" t="s">
        <v>162</v>
      </c>
      <c r="E1021" s="241" t="s">
        <v>1</v>
      </c>
      <c r="F1021" s="242" t="s">
        <v>235</v>
      </c>
      <c r="G1021" s="240"/>
      <c r="H1021" s="241" t="s">
        <v>1</v>
      </c>
      <c r="I1021" s="243"/>
      <c r="J1021" s="240"/>
      <c r="K1021" s="240"/>
      <c r="L1021" s="244"/>
      <c r="M1021" s="245"/>
      <c r="N1021" s="246"/>
      <c r="O1021" s="246"/>
      <c r="P1021" s="246"/>
      <c r="Q1021" s="246"/>
      <c r="R1021" s="246"/>
      <c r="S1021" s="246"/>
      <c r="T1021" s="247"/>
      <c r="AT1021" s="248" t="s">
        <v>162</v>
      </c>
      <c r="AU1021" s="248" t="s">
        <v>89</v>
      </c>
      <c r="AV1021" s="15" t="s">
        <v>85</v>
      </c>
      <c r="AW1021" s="15" t="s">
        <v>34</v>
      </c>
      <c r="AX1021" s="15" t="s">
        <v>80</v>
      </c>
      <c r="AY1021" s="248" t="s">
        <v>151</v>
      </c>
    </row>
    <row r="1022" spans="1:65" s="13" customFormat="1" ht="10.199999999999999">
      <c r="B1022" s="217"/>
      <c r="C1022" s="218"/>
      <c r="D1022" s="213" t="s">
        <v>162</v>
      </c>
      <c r="E1022" s="219" t="s">
        <v>1</v>
      </c>
      <c r="F1022" s="220" t="s">
        <v>1407</v>
      </c>
      <c r="G1022" s="218"/>
      <c r="H1022" s="221">
        <v>23.4</v>
      </c>
      <c r="I1022" s="222"/>
      <c r="J1022" s="218"/>
      <c r="K1022" s="218"/>
      <c r="L1022" s="223"/>
      <c r="M1022" s="224"/>
      <c r="N1022" s="225"/>
      <c r="O1022" s="225"/>
      <c r="P1022" s="225"/>
      <c r="Q1022" s="225"/>
      <c r="R1022" s="225"/>
      <c r="S1022" s="225"/>
      <c r="T1022" s="226"/>
      <c r="AT1022" s="227" t="s">
        <v>162</v>
      </c>
      <c r="AU1022" s="227" t="s">
        <v>89</v>
      </c>
      <c r="AV1022" s="13" t="s">
        <v>89</v>
      </c>
      <c r="AW1022" s="13" t="s">
        <v>34</v>
      </c>
      <c r="AX1022" s="13" t="s">
        <v>80</v>
      </c>
      <c r="AY1022" s="227" t="s">
        <v>151</v>
      </c>
    </row>
    <row r="1023" spans="1:65" s="13" customFormat="1" ht="10.199999999999999">
      <c r="B1023" s="217"/>
      <c r="C1023" s="218"/>
      <c r="D1023" s="213" t="s">
        <v>162</v>
      </c>
      <c r="E1023" s="219" t="s">
        <v>1</v>
      </c>
      <c r="F1023" s="220" t="s">
        <v>1406</v>
      </c>
      <c r="G1023" s="218"/>
      <c r="H1023" s="221">
        <v>0.3</v>
      </c>
      <c r="I1023" s="222"/>
      <c r="J1023" s="218"/>
      <c r="K1023" s="218"/>
      <c r="L1023" s="223"/>
      <c r="M1023" s="224"/>
      <c r="N1023" s="225"/>
      <c r="O1023" s="225"/>
      <c r="P1023" s="225"/>
      <c r="Q1023" s="225"/>
      <c r="R1023" s="225"/>
      <c r="S1023" s="225"/>
      <c r="T1023" s="226"/>
      <c r="AT1023" s="227" t="s">
        <v>162</v>
      </c>
      <c r="AU1023" s="227" t="s">
        <v>89</v>
      </c>
      <c r="AV1023" s="13" t="s">
        <v>89</v>
      </c>
      <c r="AW1023" s="13" t="s">
        <v>34</v>
      </c>
      <c r="AX1023" s="13" t="s">
        <v>80</v>
      </c>
      <c r="AY1023" s="227" t="s">
        <v>151</v>
      </c>
    </row>
    <row r="1024" spans="1:65" s="13" customFormat="1" ht="10.199999999999999">
      <c r="B1024" s="217"/>
      <c r="C1024" s="218"/>
      <c r="D1024" s="213" t="s">
        <v>162</v>
      </c>
      <c r="E1024" s="219" t="s">
        <v>1</v>
      </c>
      <c r="F1024" s="220" t="s">
        <v>1408</v>
      </c>
      <c r="G1024" s="218"/>
      <c r="H1024" s="221">
        <v>1.2</v>
      </c>
      <c r="I1024" s="222"/>
      <c r="J1024" s="218"/>
      <c r="K1024" s="218"/>
      <c r="L1024" s="223"/>
      <c r="M1024" s="224"/>
      <c r="N1024" s="225"/>
      <c r="O1024" s="225"/>
      <c r="P1024" s="225"/>
      <c r="Q1024" s="225"/>
      <c r="R1024" s="225"/>
      <c r="S1024" s="225"/>
      <c r="T1024" s="226"/>
      <c r="AT1024" s="227" t="s">
        <v>162</v>
      </c>
      <c r="AU1024" s="227" t="s">
        <v>89</v>
      </c>
      <c r="AV1024" s="13" t="s">
        <v>89</v>
      </c>
      <c r="AW1024" s="13" t="s">
        <v>34</v>
      </c>
      <c r="AX1024" s="13" t="s">
        <v>80</v>
      </c>
      <c r="AY1024" s="227" t="s">
        <v>151</v>
      </c>
    </row>
    <row r="1025" spans="1:65" s="16" customFormat="1" ht="10.199999999999999">
      <c r="B1025" s="259"/>
      <c r="C1025" s="260"/>
      <c r="D1025" s="213" t="s">
        <v>162</v>
      </c>
      <c r="E1025" s="261" t="s">
        <v>1</v>
      </c>
      <c r="F1025" s="262" t="s">
        <v>274</v>
      </c>
      <c r="G1025" s="260"/>
      <c r="H1025" s="263">
        <v>24.9</v>
      </c>
      <c r="I1025" s="264"/>
      <c r="J1025" s="260"/>
      <c r="K1025" s="260"/>
      <c r="L1025" s="265"/>
      <c r="M1025" s="266"/>
      <c r="N1025" s="267"/>
      <c r="O1025" s="267"/>
      <c r="P1025" s="267"/>
      <c r="Q1025" s="267"/>
      <c r="R1025" s="267"/>
      <c r="S1025" s="267"/>
      <c r="T1025" s="268"/>
      <c r="AT1025" s="269" t="s">
        <v>162</v>
      </c>
      <c r="AU1025" s="269" t="s">
        <v>89</v>
      </c>
      <c r="AV1025" s="16" t="s">
        <v>170</v>
      </c>
      <c r="AW1025" s="16" t="s">
        <v>34</v>
      </c>
      <c r="AX1025" s="16" t="s">
        <v>80</v>
      </c>
      <c r="AY1025" s="269" t="s">
        <v>151</v>
      </c>
    </row>
    <row r="1026" spans="1:65" s="14" customFormat="1" ht="10.199999999999999">
      <c r="B1026" s="228"/>
      <c r="C1026" s="229"/>
      <c r="D1026" s="213" t="s">
        <v>162</v>
      </c>
      <c r="E1026" s="230" t="s">
        <v>1</v>
      </c>
      <c r="F1026" s="231" t="s">
        <v>164</v>
      </c>
      <c r="G1026" s="229"/>
      <c r="H1026" s="232">
        <v>53.8</v>
      </c>
      <c r="I1026" s="233"/>
      <c r="J1026" s="229"/>
      <c r="K1026" s="229"/>
      <c r="L1026" s="234"/>
      <c r="M1026" s="235"/>
      <c r="N1026" s="236"/>
      <c r="O1026" s="236"/>
      <c r="P1026" s="236"/>
      <c r="Q1026" s="236"/>
      <c r="R1026" s="236"/>
      <c r="S1026" s="236"/>
      <c r="T1026" s="237"/>
      <c r="AT1026" s="238" t="s">
        <v>162</v>
      </c>
      <c r="AU1026" s="238" t="s">
        <v>89</v>
      </c>
      <c r="AV1026" s="14" t="s">
        <v>158</v>
      </c>
      <c r="AW1026" s="14" t="s">
        <v>34</v>
      </c>
      <c r="AX1026" s="14" t="s">
        <v>85</v>
      </c>
      <c r="AY1026" s="238" t="s">
        <v>151</v>
      </c>
    </row>
    <row r="1027" spans="1:65" s="2" customFormat="1" ht="24" customHeight="1">
      <c r="A1027" s="35"/>
      <c r="B1027" s="36"/>
      <c r="C1027" s="200" t="s">
        <v>1409</v>
      </c>
      <c r="D1027" s="200" t="s">
        <v>153</v>
      </c>
      <c r="E1027" s="201" t="s">
        <v>1410</v>
      </c>
      <c r="F1027" s="202" t="s">
        <v>1411</v>
      </c>
      <c r="G1027" s="203" t="s">
        <v>611</v>
      </c>
      <c r="H1027" s="270"/>
      <c r="I1027" s="205"/>
      <c r="J1027" s="206">
        <f>ROUND(I1027*H1027,2)</f>
        <v>0</v>
      </c>
      <c r="K1027" s="202" t="s">
        <v>157</v>
      </c>
      <c r="L1027" s="40"/>
      <c r="M1027" s="207" t="s">
        <v>1</v>
      </c>
      <c r="N1027" s="208" t="s">
        <v>45</v>
      </c>
      <c r="O1027" s="72"/>
      <c r="P1027" s="209">
        <f>O1027*H1027</f>
        <v>0</v>
      </c>
      <c r="Q1027" s="209">
        <v>0</v>
      </c>
      <c r="R1027" s="209">
        <f>Q1027*H1027</f>
        <v>0</v>
      </c>
      <c r="S1027" s="209">
        <v>0</v>
      </c>
      <c r="T1027" s="210">
        <f>S1027*H1027</f>
        <v>0</v>
      </c>
      <c r="U1027" s="35"/>
      <c r="V1027" s="35"/>
      <c r="W1027" s="35"/>
      <c r="X1027" s="35"/>
      <c r="Y1027" s="35"/>
      <c r="Z1027" s="35"/>
      <c r="AA1027" s="35"/>
      <c r="AB1027" s="35"/>
      <c r="AC1027" s="35"/>
      <c r="AD1027" s="35"/>
      <c r="AE1027" s="35"/>
      <c r="AR1027" s="211" t="s">
        <v>264</v>
      </c>
      <c r="AT1027" s="211" t="s">
        <v>153</v>
      </c>
      <c r="AU1027" s="211" t="s">
        <v>89</v>
      </c>
      <c r="AY1027" s="18" t="s">
        <v>151</v>
      </c>
      <c r="BE1027" s="212">
        <f>IF(N1027="základní",J1027,0)</f>
        <v>0</v>
      </c>
      <c r="BF1027" s="212">
        <f>IF(N1027="snížená",J1027,0)</f>
        <v>0</v>
      </c>
      <c r="BG1027" s="212">
        <f>IF(N1027="zákl. přenesená",J1027,0)</f>
        <v>0</v>
      </c>
      <c r="BH1027" s="212">
        <f>IF(N1027="sníž. přenesená",J1027,0)</f>
        <v>0</v>
      </c>
      <c r="BI1027" s="212">
        <f>IF(N1027="nulová",J1027,0)</f>
        <v>0</v>
      </c>
      <c r="BJ1027" s="18" t="s">
        <v>85</v>
      </c>
      <c r="BK1027" s="212">
        <f>ROUND(I1027*H1027,2)</f>
        <v>0</v>
      </c>
      <c r="BL1027" s="18" t="s">
        <v>264</v>
      </c>
      <c r="BM1027" s="211" t="s">
        <v>1412</v>
      </c>
    </row>
    <row r="1028" spans="1:65" s="12" customFormat="1" ht="22.8" customHeight="1">
      <c r="B1028" s="184"/>
      <c r="C1028" s="185"/>
      <c r="D1028" s="186" t="s">
        <v>79</v>
      </c>
      <c r="E1028" s="198" t="s">
        <v>1413</v>
      </c>
      <c r="F1028" s="198" t="s">
        <v>1414</v>
      </c>
      <c r="G1028" s="185"/>
      <c r="H1028" s="185"/>
      <c r="I1028" s="188"/>
      <c r="J1028" s="199">
        <f>BK1028</f>
        <v>0</v>
      </c>
      <c r="K1028" s="185"/>
      <c r="L1028" s="190"/>
      <c r="M1028" s="191"/>
      <c r="N1028" s="192"/>
      <c r="O1028" s="192"/>
      <c r="P1028" s="193">
        <f>SUM(P1029:P1952)</f>
        <v>0</v>
      </c>
      <c r="Q1028" s="192"/>
      <c r="R1028" s="193">
        <f>SUM(R1029:R1952)</f>
        <v>4.5974108999999999</v>
      </c>
      <c r="S1028" s="192"/>
      <c r="T1028" s="194">
        <f>SUM(T1029:T1952)</f>
        <v>0.25472948000000001</v>
      </c>
      <c r="AR1028" s="195" t="s">
        <v>89</v>
      </c>
      <c r="AT1028" s="196" t="s">
        <v>79</v>
      </c>
      <c r="AU1028" s="196" t="s">
        <v>85</v>
      </c>
      <c r="AY1028" s="195" t="s">
        <v>151</v>
      </c>
      <c r="BK1028" s="197">
        <f>SUM(BK1029:BK1952)</f>
        <v>0</v>
      </c>
    </row>
    <row r="1029" spans="1:65" s="2" customFormat="1" ht="16.5" customHeight="1">
      <c r="A1029" s="35"/>
      <c r="B1029" s="36"/>
      <c r="C1029" s="200" t="s">
        <v>1415</v>
      </c>
      <c r="D1029" s="200" t="s">
        <v>153</v>
      </c>
      <c r="E1029" s="201" t="s">
        <v>1416</v>
      </c>
      <c r="F1029" s="202" t="s">
        <v>1417</v>
      </c>
      <c r="G1029" s="203" t="s">
        <v>231</v>
      </c>
      <c r="H1029" s="204">
        <v>731.59500000000003</v>
      </c>
      <c r="I1029" s="205"/>
      <c r="J1029" s="206">
        <f>ROUND(I1029*H1029,2)</f>
        <v>0</v>
      </c>
      <c r="K1029" s="202" t="s">
        <v>157</v>
      </c>
      <c r="L1029" s="40"/>
      <c r="M1029" s="207" t="s">
        <v>1</v>
      </c>
      <c r="N1029" s="208" t="s">
        <v>45</v>
      </c>
      <c r="O1029" s="72"/>
      <c r="P1029" s="209">
        <f>O1029*H1029</f>
        <v>0</v>
      </c>
      <c r="Q1029" s="209">
        <v>1E-3</v>
      </c>
      <c r="R1029" s="209">
        <f>Q1029*H1029</f>
        <v>0.731595</v>
      </c>
      <c r="S1029" s="209">
        <v>3.1E-4</v>
      </c>
      <c r="T1029" s="210">
        <f>S1029*H1029</f>
        <v>0.22679445000000001</v>
      </c>
      <c r="U1029" s="35"/>
      <c r="V1029" s="35"/>
      <c r="W1029" s="35"/>
      <c r="X1029" s="35"/>
      <c r="Y1029" s="35"/>
      <c r="Z1029" s="35"/>
      <c r="AA1029" s="35"/>
      <c r="AB1029" s="35"/>
      <c r="AC1029" s="35"/>
      <c r="AD1029" s="35"/>
      <c r="AE1029" s="35"/>
      <c r="AR1029" s="211" t="s">
        <v>264</v>
      </c>
      <c r="AT1029" s="211" t="s">
        <v>153</v>
      </c>
      <c r="AU1029" s="211" t="s">
        <v>89</v>
      </c>
      <c r="AY1029" s="18" t="s">
        <v>151</v>
      </c>
      <c r="BE1029" s="212">
        <f>IF(N1029="základní",J1029,0)</f>
        <v>0</v>
      </c>
      <c r="BF1029" s="212">
        <f>IF(N1029="snížená",J1029,0)</f>
        <v>0</v>
      </c>
      <c r="BG1029" s="212">
        <f>IF(N1029="zákl. přenesená",J1029,0)</f>
        <v>0</v>
      </c>
      <c r="BH1029" s="212">
        <f>IF(N1029="sníž. přenesená",J1029,0)</f>
        <v>0</v>
      </c>
      <c r="BI1029" s="212">
        <f>IF(N1029="nulová",J1029,0)</f>
        <v>0</v>
      </c>
      <c r="BJ1029" s="18" t="s">
        <v>85</v>
      </c>
      <c r="BK1029" s="212">
        <f>ROUND(I1029*H1029,2)</f>
        <v>0</v>
      </c>
      <c r="BL1029" s="18" t="s">
        <v>264</v>
      </c>
      <c r="BM1029" s="211" t="s">
        <v>1418</v>
      </c>
    </row>
    <row r="1030" spans="1:65" s="15" customFormat="1" ht="10.199999999999999">
      <c r="B1030" s="239"/>
      <c r="C1030" s="240"/>
      <c r="D1030" s="213" t="s">
        <v>162</v>
      </c>
      <c r="E1030" s="241" t="s">
        <v>1</v>
      </c>
      <c r="F1030" s="242" t="s">
        <v>381</v>
      </c>
      <c r="G1030" s="240"/>
      <c r="H1030" s="241" t="s">
        <v>1</v>
      </c>
      <c r="I1030" s="243"/>
      <c r="J1030" s="240"/>
      <c r="K1030" s="240"/>
      <c r="L1030" s="244"/>
      <c r="M1030" s="245"/>
      <c r="N1030" s="246"/>
      <c r="O1030" s="246"/>
      <c r="P1030" s="246"/>
      <c r="Q1030" s="246"/>
      <c r="R1030" s="246"/>
      <c r="S1030" s="246"/>
      <c r="T1030" s="247"/>
      <c r="AT1030" s="248" t="s">
        <v>162</v>
      </c>
      <c r="AU1030" s="248" t="s">
        <v>89</v>
      </c>
      <c r="AV1030" s="15" t="s">
        <v>85</v>
      </c>
      <c r="AW1030" s="15" t="s">
        <v>34</v>
      </c>
      <c r="AX1030" s="15" t="s">
        <v>80</v>
      </c>
      <c r="AY1030" s="248" t="s">
        <v>151</v>
      </c>
    </row>
    <row r="1031" spans="1:65" s="13" customFormat="1" ht="10.199999999999999">
      <c r="B1031" s="217"/>
      <c r="C1031" s="218"/>
      <c r="D1031" s="213" t="s">
        <v>162</v>
      </c>
      <c r="E1031" s="219" t="s">
        <v>1</v>
      </c>
      <c r="F1031" s="220" t="s">
        <v>1419</v>
      </c>
      <c r="G1031" s="218"/>
      <c r="H1031" s="221">
        <v>22.78</v>
      </c>
      <c r="I1031" s="222"/>
      <c r="J1031" s="218"/>
      <c r="K1031" s="218"/>
      <c r="L1031" s="223"/>
      <c r="M1031" s="224"/>
      <c r="N1031" s="225"/>
      <c r="O1031" s="225"/>
      <c r="P1031" s="225"/>
      <c r="Q1031" s="225"/>
      <c r="R1031" s="225"/>
      <c r="S1031" s="225"/>
      <c r="T1031" s="226"/>
      <c r="AT1031" s="227" t="s">
        <v>162</v>
      </c>
      <c r="AU1031" s="227" t="s">
        <v>89</v>
      </c>
      <c r="AV1031" s="13" t="s">
        <v>89</v>
      </c>
      <c r="AW1031" s="13" t="s">
        <v>34</v>
      </c>
      <c r="AX1031" s="13" t="s">
        <v>80</v>
      </c>
      <c r="AY1031" s="227" t="s">
        <v>151</v>
      </c>
    </row>
    <row r="1032" spans="1:65" s="13" customFormat="1" ht="10.199999999999999">
      <c r="B1032" s="217"/>
      <c r="C1032" s="218"/>
      <c r="D1032" s="213" t="s">
        <v>162</v>
      </c>
      <c r="E1032" s="219" t="s">
        <v>1</v>
      </c>
      <c r="F1032" s="220" t="s">
        <v>1420</v>
      </c>
      <c r="G1032" s="218"/>
      <c r="H1032" s="221">
        <v>4.2</v>
      </c>
      <c r="I1032" s="222"/>
      <c r="J1032" s="218"/>
      <c r="K1032" s="218"/>
      <c r="L1032" s="223"/>
      <c r="M1032" s="224"/>
      <c r="N1032" s="225"/>
      <c r="O1032" s="225"/>
      <c r="P1032" s="225"/>
      <c r="Q1032" s="225"/>
      <c r="R1032" s="225"/>
      <c r="S1032" s="225"/>
      <c r="T1032" s="226"/>
      <c r="AT1032" s="227" t="s">
        <v>162</v>
      </c>
      <c r="AU1032" s="227" t="s">
        <v>89</v>
      </c>
      <c r="AV1032" s="13" t="s">
        <v>89</v>
      </c>
      <c r="AW1032" s="13" t="s">
        <v>34</v>
      </c>
      <c r="AX1032" s="13" t="s">
        <v>80</v>
      </c>
      <c r="AY1032" s="227" t="s">
        <v>151</v>
      </c>
    </row>
    <row r="1033" spans="1:65" s="15" customFormat="1" ht="10.199999999999999">
      <c r="B1033" s="239"/>
      <c r="C1033" s="240"/>
      <c r="D1033" s="213" t="s">
        <v>162</v>
      </c>
      <c r="E1033" s="241" t="s">
        <v>1</v>
      </c>
      <c r="F1033" s="242" t="s">
        <v>238</v>
      </c>
      <c r="G1033" s="240"/>
      <c r="H1033" s="241" t="s">
        <v>1</v>
      </c>
      <c r="I1033" s="243"/>
      <c r="J1033" s="240"/>
      <c r="K1033" s="240"/>
      <c r="L1033" s="244"/>
      <c r="M1033" s="245"/>
      <c r="N1033" s="246"/>
      <c r="O1033" s="246"/>
      <c r="P1033" s="246"/>
      <c r="Q1033" s="246"/>
      <c r="R1033" s="246"/>
      <c r="S1033" s="246"/>
      <c r="T1033" s="247"/>
      <c r="AT1033" s="248" t="s">
        <v>162</v>
      </c>
      <c r="AU1033" s="248" t="s">
        <v>89</v>
      </c>
      <c r="AV1033" s="15" t="s">
        <v>85</v>
      </c>
      <c r="AW1033" s="15" t="s">
        <v>34</v>
      </c>
      <c r="AX1033" s="15" t="s">
        <v>80</v>
      </c>
      <c r="AY1033" s="248" t="s">
        <v>151</v>
      </c>
    </row>
    <row r="1034" spans="1:65" s="13" customFormat="1" ht="10.199999999999999">
      <c r="B1034" s="217"/>
      <c r="C1034" s="218"/>
      <c r="D1034" s="213" t="s">
        <v>162</v>
      </c>
      <c r="E1034" s="219" t="s">
        <v>1</v>
      </c>
      <c r="F1034" s="220" t="s">
        <v>1421</v>
      </c>
      <c r="G1034" s="218"/>
      <c r="H1034" s="221">
        <v>-3.92</v>
      </c>
      <c r="I1034" s="222"/>
      <c r="J1034" s="218"/>
      <c r="K1034" s="218"/>
      <c r="L1034" s="223"/>
      <c r="M1034" s="224"/>
      <c r="N1034" s="225"/>
      <c r="O1034" s="225"/>
      <c r="P1034" s="225"/>
      <c r="Q1034" s="225"/>
      <c r="R1034" s="225"/>
      <c r="S1034" s="225"/>
      <c r="T1034" s="226"/>
      <c r="AT1034" s="227" t="s">
        <v>162</v>
      </c>
      <c r="AU1034" s="227" t="s">
        <v>89</v>
      </c>
      <c r="AV1034" s="13" t="s">
        <v>89</v>
      </c>
      <c r="AW1034" s="13" t="s">
        <v>34</v>
      </c>
      <c r="AX1034" s="13" t="s">
        <v>80</v>
      </c>
      <c r="AY1034" s="227" t="s">
        <v>151</v>
      </c>
    </row>
    <row r="1035" spans="1:65" s="13" customFormat="1" ht="10.199999999999999">
      <c r="B1035" s="217"/>
      <c r="C1035" s="218"/>
      <c r="D1035" s="213" t="s">
        <v>162</v>
      </c>
      <c r="E1035" s="219" t="s">
        <v>1</v>
      </c>
      <c r="F1035" s="220" t="s">
        <v>1422</v>
      </c>
      <c r="G1035" s="218"/>
      <c r="H1035" s="221">
        <v>-4.7249999999999996</v>
      </c>
      <c r="I1035" s="222"/>
      <c r="J1035" s="218"/>
      <c r="K1035" s="218"/>
      <c r="L1035" s="223"/>
      <c r="M1035" s="224"/>
      <c r="N1035" s="225"/>
      <c r="O1035" s="225"/>
      <c r="P1035" s="225"/>
      <c r="Q1035" s="225"/>
      <c r="R1035" s="225"/>
      <c r="S1035" s="225"/>
      <c r="T1035" s="226"/>
      <c r="AT1035" s="227" t="s">
        <v>162</v>
      </c>
      <c r="AU1035" s="227" t="s">
        <v>89</v>
      </c>
      <c r="AV1035" s="13" t="s">
        <v>89</v>
      </c>
      <c r="AW1035" s="13" t="s">
        <v>34</v>
      </c>
      <c r="AX1035" s="13" t="s">
        <v>80</v>
      </c>
      <c r="AY1035" s="227" t="s">
        <v>151</v>
      </c>
    </row>
    <row r="1036" spans="1:65" s="16" customFormat="1" ht="10.199999999999999">
      <c r="B1036" s="259"/>
      <c r="C1036" s="260"/>
      <c r="D1036" s="213" t="s">
        <v>162</v>
      </c>
      <c r="E1036" s="261" t="s">
        <v>1</v>
      </c>
      <c r="F1036" s="262" t="s">
        <v>274</v>
      </c>
      <c r="G1036" s="260"/>
      <c r="H1036" s="263">
        <v>18.335000000000001</v>
      </c>
      <c r="I1036" s="264"/>
      <c r="J1036" s="260"/>
      <c r="K1036" s="260"/>
      <c r="L1036" s="265"/>
      <c r="M1036" s="266"/>
      <c r="N1036" s="267"/>
      <c r="O1036" s="267"/>
      <c r="P1036" s="267"/>
      <c r="Q1036" s="267"/>
      <c r="R1036" s="267"/>
      <c r="S1036" s="267"/>
      <c r="T1036" s="268"/>
      <c r="AT1036" s="269" t="s">
        <v>162</v>
      </c>
      <c r="AU1036" s="269" t="s">
        <v>89</v>
      </c>
      <c r="AV1036" s="16" t="s">
        <v>170</v>
      </c>
      <c r="AW1036" s="16" t="s">
        <v>34</v>
      </c>
      <c r="AX1036" s="16" t="s">
        <v>80</v>
      </c>
      <c r="AY1036" s="269" t="s">
        <v>151</v>
      </c>
    </row>
    <row r="1037" spans="1:65" s="15" customFormat="1" ht="10.199999999999999">
      <c r="B1037" s="239"/>
      <c r="C1037" s="240"/>
      <c r="D1037" s="213" t="s">
        <v>162</v>
      </c>
      <c r="E1037" s="241" t="s">
        <v>1</v>
      </c>
      <c r="F1037" s="242" t="s">
        <v>383</v>
      </c>
      <c r="G1037" s="240"/>
      <c r="H1037" s="241" t="s">
        <v>1</v>
      </c>
      <c r="I1037" s="243"/>
      <c r="J1037" s="240"/>
      <c r="K1037" s="240"/>
      <c r="L1037" s="244"/>
      <c r="M1037" s="245"/>
      <c r="N1037" s="246"/>
      <c r="O1037" s="246"/>
      <c r="P1037" s="246"/>
      <c r="Q1037" s="246"/>
      <c r="R1037" s="246"/>
      <c r="S1037" s="246"/>
      <c r="T1037" s="247"/>
      <c r="AT1037" s="248" t="s">
        <v>162</v>
      </c>
      <c r="AU1037" s="248" t="s">
        <v>89</v>
      </c>
      <c r="AV1037" s="15" t="s">
        <v>85</v>
      </c>
      <c r="AW1037" s="15" t="s">
        <v>34</v>
      </c>
      <c r="AX1037" s="15" t="s">
        <v>80</v>
      </c>
      <c r="AY1037" s="248" t="s">
        <v>151</v>
      </c>
    </row>
    <row r="1038" spans="1:65" s="13" customFormat="1" ht="10.199999999999999">
      <c r="B1038" s="217"/>
      <c r="C1038" s="218"/>
      <c r="D1038" s="213" t="s">
        <v>162</v>
      </c>
      <c r="E1038" s="219" t="s">
        <v>1</v>
      </c>
      <c r="F1038" s="220" t="s">
        <v>1423</v>
      </c>
      <c r="G1038" s="218"/>
      <c r="H1038" s="221">
        <v>23.114999999999998</v>
      </c>
      <c r="I1038" s="222"/>
      <c r="J1038" s="218"/>
      <c r="K1038" s="218"/>
      <c r="L1038" s="223"/>
      <c r="M1038" s="224"/>
      <c r="N1038" s="225"/>
      <c r="O1038" s="225"/>
      <c r="P1038" s="225"/>
      <c r="Q1038" s="225"/>
      <c r="R1038" s="225"/>
      <c r="S1038" s="225"/>
      <c r="T1038" s="226"/>
      <c r="AT1038" s="227" t="s">
        <v>162</v>
      </c>
      <c r="AU1038" s="227" t="s">
        <v>89</v>
      </c>
      <c r="AV1038" s="13" t="s">
        <v>89</v>
      </c>
      <c r="AW1038" s="13" t="s">
        <v>34</v>
      </c>
      <c r="AX1038" s="13" t="s">
        <v>80</v>
      </c>
      <c r="AY1038" s="227" t="s">
        <v>151</v>
      </c>
    </row>
    <row r="1039" spans="1:65" s="13" customFormat="1" ht="10.199999999999999">
      <c r="B1039" s="217"/>
      <c r="C1039" s="218"/>
      <c r="D1039" s="213" t="s">
        <v>162</v>
      </c>
      <c r="E1039" s="219" t="s">
        <v>1</v>
      </c>
      <c r="F1039" s="220" t="s">
        <v>1424</v>
      </c>
      <c r="G1039" s="218"/>
      <c r="H1039" s="221">
        <v>2.7480000000000002</v>
      </c>
      <c r="I1039" s="222"/>
      <c r="J1039" s="218"/>
      <c r="K1039" s="218"/>
      <c r="L1039" s="223"/>
      <c r="M1039" s="224"/>
      <c r="N1039" s="225"/>
      <c r="O1039" s="225"/>
      <c r="P1039" s="225"/>
      <c r="Q1039" s="225"/>
      <c r="R1039" s="225"/>
      <c r="S1039" s="225"/>
      <c r="T1039" s="226"/>
      <c r="AT1039" s="227" t="s">
        <v>162</v>
      </c>
      <c r="AU1039" s="227" t="s">
        <v>89</v>
      </c>
      <c r="AV1039" s="13" t="s">
        <v>89</v>
      </c>
      <c r="AW1039" s="13" t="s">
        <v>34</v>
      </c>
      <c r="AX1039" s="13" t="s">
        <v>80</v>
      </c>
      <c r="AY1039" s="227" t="s">
        <v>151</v>
      </c>
    </row>
    <row r="1040" spans="1:65" s="13" customFormat="1" ht="10.199999999999999">
      <c r="B1040" s="217"/>
      <c r="C1040" s="218"/>
      <c r="D1040" s="213" t="s">
        <v>162</v>
      </c>
      <c r="E1040" s="219" t="s">
        <v>1</v>
      </c>
      <c r="F1040" s="220" t="s">
        <v>1425</v>
      </c>
      <c r="G1040" s="218"/>
      <c r="H1040" s="221">
        <v>0.74</v>
      </c>
      <c r="I1040" s="222"/>
      <c r="J1040" s="218"/>
      <c r="K1040" s="218"/>
      <c r="L1040" s="223"/>
      <c r="M1040" s="224"/>
      <c r="N1040" s="225"/>
      <c r="O1040" s="225"/>
      <c r="P1040" s="225"/>
      <c r="Q1040" s="225"/>
      <c r="R1040" s="225"/>
      <c r="S1040" s="225"/>
      <c r="T1040" s="226"/>
      <c r="AT1040" s="227" t="s">
        <v>162</v>
      </c>
      <c r="AU1040" s="227" t="s">
        <v>89</v>
      </c>
      <c r="AV1040" s="13" t="s">
        <v>89</v>
      </c>
      <c r="AW1040" s="13" t="s">
        <v>34</v>
      </c>
      <c r="AX1040" s="13" t="s">
        <v>80</v>
      </c>
      <c r="AY1040" s="227" t="s">
        <v>151</v>
      </c>
    </row>
    <row r="1041" spans="2:51" s="15" customFormat="1" ht="10.199999999999999">
      <c r="B1041" s="239"/>
      <c r="C1041" s="240"/>
      <c r="D1041" s="213" t="s">
        <v>162</v>
      </c>
      <c r="E1041" s="241" t="s">
        <v>1</v>
      </c>
      <c r="F1041" s="242" t="s">
        <v>238</v>
      </c>
      <c r="G1041" s="240"/>
      <c r="H1041" s="241" t="s">
        <v>1</v>
      </c>
      <c r="I1041" s="243"/>
      <c r="J1041" s="240"/>
      <c r="K1041" s="240"/>
      <c r="L1041" s="244"/>
      <c r="M1041" s="245"/>
      <c r="N1041" s="246"/>
      <c r="O1041" s="246"/>
      <c r="P1041" s="246"/>
      <c r="Q1041" s="246"/>
      <c r="R1041" s="246"/>
      <c r="S1041" s="246"/>
      <c r="T1041" s="247"/>
      <c r="AT1041" s="248" t="s">
        <v>162</v>
      </c>
      <c r="AU1041" s="248" t="s">
        <v>89</v>
      </c>
      <c r="AV1041" s="15" t="s">
        <v>85</v>
      </c>
      <c r="AW1041" s="15" t="s">
        <v>34</v>
      </c>
      <c r="AX1041" s="15" t="s">
        <v>80</v>
      </c>
      <c r="AY1041" s="248" t="s">
        <v>151</v>
      </c>
    </row>
    <row r="1042" spans="2:51" s="13" customFormat="1" ht="10.199999999999999">
      <c r="B1042" s="217"/>
      <c r="C1042" s="218"/>
      <c r="D1042" s="213" t="s">
        <v>162</v>
      </c>
      <c r="E1042" s="219" t="s">
        <v>1</v>
      </c>
      <c r="F1042" s="220" t="s">
        <v>1421</v>
      </c>
      <c r="G1042" s="218"/>
      <c r="H1042" s="221">
        <v>-3.92</v>
      </c>
      <c r="I1042" s="222"/>
      <c r="J1042" s="218"/>
      <c r="K1042" s="218"/>
      <c r="L1042" s="223"/>
      <c r="M1042" s="224"/>
      <c r="N1042" s="225"/>
      <c r="O1042" s="225"/>
      <c r="P1042" s="225"/>
      <c r="Q1042" s="225"/>
      <c r="R1042" s="225"/>
      <c r="S1042" s="225"/>
      <c r="T1042" s="226"/>
      <c r="AT1042" s="227" t="s">
        <v>162</v>
      </c>
      <c r="AU1042" s="227" t="s">
        <v>89</v>
      </c>
      <c r="AV1042" s="13" t="s">
        <v>89</v>
      </c>
      <c r="AW1042" s="13" t="s">
        <v>34</v>
      </c>
      <c r="AX1042" s="13" t="s">
        <v>80</v>
      </c>
      <c r="AY1042" s="227" t="s">
        <v>151</v>
      </c>
    </row>
    <row r="1043" spans="2:51" s="13" customFormat="1" ht="10.199999999999999">
      <c r="B1043" s="217"/>
      <c r="C1043" s="218"/>
      <c r="D1043" s="213" t="s">
        <v>162</v>
      </c>
      <c r="E1043" s="219" t="s">
        <v>1</v>
      </c>
      <c r="F1043" s="220" t="s">
        <v>1426</v>
      </c>
      <c r="G1043" s="218"/>
      <c r="H1043" s="221">
        <v>-4.3879999999999999</v>
      </c>
      <c r="I1043" s="222"/>
      <c r="J1043" s="218"/>
      <c r="K1043" s="218"/>
      <c r="L1043" s="223"/>
      <c r="M1043" s="224"/>
      <c r="N1043" s="225"/>
      <c r="O1043" s="225"/>
      <c r="P1043" s="225"/>
      <c r="Q1043" s="225"/>
      <c r="R1043" s="225"/>
      <c r="S1043" s="225"/>
      <c r="T1043" s="226"/>
      <c r="AT1043" s="227" t="s">
        <v>162</v>
      </c>
      <c r="AU1043" s="227" t="s">
        <v>89</v>
      </c>
      <c r="AV1043" s="13" t="s">
        <v>89</v>
      </c>
      <c r="AW1043" s="13" t="s">
        <v>34</v>
      </c>
      <c r="AX1043" s="13" t="s">
        <v>80</v>
      </c>
      <c r="AY1043" s="227" t="s">
        <v>151</v>
      </c>
    </row>
    <row r="1044" spans="2:51" s="13" customFormat="1" ht="10.199999999999999">
      <c r="B1044" s="217"/>
      <c r="C1044" s="218"/>
      <c r="D1044" s="213" t="s">
        <v>162</v>
      </c>
      <c r="E1044" s="219" t="s">
        <v>1</v>
      </c>
      <c r="F1044" s="220" t="s">
        <v>1427</v>
      </c>
      <c r="G1044" s="218"/>
      <c r="H1044" s="221">
        <v>-1.99</v>
      </c>
      <c r="I1044" s="222"/>
      <c r="J1044" s="218"/>
      <c r="K1044" s="218"/>
      <c r="L1044" s="223"/>
      <c r="M1044" s="224"/>
      <c r="N1044" s="225"/>
      <c r="O1044" s="225"/>
      <c r="P1044" s="225"/>
      <c r="Q1044" s="225"/>
      <c r="R1044" s="225"/>
      <c r="S1044" s="225"/>
      <c r="T1044" s="226"/>
      <c r="AT1044" s="227" t="s">
        <v>162</v>
      </c>
      <c r="AU1044" s="227" t="s">
        <v>89</v>
      </c>
      <c r="AV1044" s="13" t="s">
        <v>89</v>
      </c>
      <c r="AW1044" s="13" t="s">
        <v>34</v>
      </c>
      <c r="AX1044" s="13" t="s">
        <v>80</v>
      </c>
      <c r="AY1044" s="227" t="s">
        <v>151</v>
      </c>
    </row>
    <row r="1045" spans="2:51" s="16" customFormat="1" ht="10.199999999999999">
      <c r="B1045" s="259"/>
      <c r="C1045" s="260"/>
      <c r="D1045" s="213" t="s">
        <v>162</v>
      </c>
      <c r="E1045" s="261" t="s">
        <v>1</v>
      </c>
      <c r="F1045" s="262" t="s">
        <v>274</v>
      </c>
      <c r="G1045" s="260"/>
      <c r="H1045" s="263">
        <v>16.305000000000003</v>
      </c>
      <c r="I1045" s="264"/>
      <c r="J1045" s="260"/>
      <c r="K1045" s="260"/>
      <c r="L1045" s="265"/>
      <c r="M1045" s="266"/>
      <c r="N1045" s="267"/>
      <c r="O1045" s="267"/>
      <c r="P1045" s="267"/>
      <c r="Q1045" s="267"/>
      <c r="R1045" s="267"/>
      <c r="S1045" s="267"/>
      <c r="T1045" s="268"/>
      <c r="AT1045" s="269" t="s">
        <v>162</v>
      </c>
      <c r="AU1045" s="269" t="s">
        <v>89</v>
      </c>
      <c r="AV1045" s="16" t="s">
        <v>170</v>
      </c>
      <c r="AW1045" s="16" t="s">
        <v>34</v>
      </c>
      <c r="AX1045" s="16" t="s">
        <v>80</v>
      </c>
      <c r="AY1045" s="269" t="s">
        <v>151</v>
      </c>
    </row>
    <row r="1046" spans="2:51" s="15" customFormat="1" ht="10.199999999999999">
      <c r="B1046" s="239"/>
      <c r="C1046" s="240"/>
      <c r="D1046" s="213" t="s">
        <v>162</v>
      </c>
      <c r="E1046" s="241" t="s">
        <v>1</v>
      </c>
      <c r="F1046" s="242" t="s">
        <v>386</v>
      </c>
      <c r="G1046" s="240"/>
      <c r="H1046" s="241" t="s">
        <v>1</v>
      </c>
      <c r="I1046" s="243"/>
      <c r="J1046" s="240"/>
      <c r="K1046" s="240"/>
      <c r="L1046" s="244"/>
      <c r="M1046" s="245"/>
      <c r="N1046" s="246"/>
      <c r="O1046" s="246"/>
      <c r="P1046" s="246"/>
      <c r="Q1046" s="246"/>
      <c r="R1046" s="246"/>
      <c r="S1046" s="246"/>
      <c r="T1046" s="247"/>
      <c r="AT1046" s="248" t="s">
        <v>162</v>
      </c>
      <c r="AU1046" s="248" t="s">
        <v>89</v>
      </c>
      <c r="AV1046" s="15" t="s">
        <v>85</v>
      </c>
      <c r="AW1046" s="15" t="s">
        <v>34</v>
      </c>
      <c r="AX1046" s="15" t="s">
        <v>80</v>
      </c>
      <c r="AY1046" s="248" t="s">
        <v>151</v>
      </c>
    </row>
    <row r="1047" spans="2:51" s="13" customFormat="1" ht="10.199999999999999">
      <c r="B1047" s="217"/>
      <c r="C1047" s="218"/>
      <c r="D1047" s="213" t="s">
        <v>162</v>
      </c>
      <c r="E1047" s="219" t="s">
        <v>1</v>
      </c>
      <c r="F1047" s="220" t="s">
        <v>1428</v>
      </c>
      <c r="G1047" s="218"/>
      <c r="H1047" s="221">
        <v>52.594999999999999</v>
      </c>
      <c r="I1047" s="222"/>
      <c r="J1047" s="218"/>
      <c r="K1047" s="218"/>
      <c r="L1047" s="223"/>
      <c r="M1047" s="224"/>
      <c r="N1047" s="225"/>
      <c r="O1047" s="225"/>
      <c r="P1047" s="225"/>
      <c r="Q1047" s="225"/>
      <c r="R1047" s="225"/>
      <c r="S1047" s="225"/>
      <c r="T1047" s="226"/>
      <c r="AT1047" s="227" t="s">
        <v>162</v>
      </c>
      <c r="AU1047" s="227" t="s">
        <v>89</v>
      </c>
      <c r="AV1047" s="13" t="s">
        <v>89</v>
      </c>
      <c r="AW1047" s="13" t="s">
        <v>34</v>
      </c>
      <c r="AX1047" s="13" t="s">
        <v>80</v>
      </c>
      <c r="AY1047" s="227" t="s">
        <v>151</v>
      </c>
    </row>
    <row r="1048" spans="2:51" s="13" customFormat="1" ht="10.199999999999999">
      <c r="B1048" s="217"/>
      <c r="C1048" s="218"/>
      <c r="D1048" s="213" t="s">
        <v>162</v>
      </c>
      <c r="E1048" s="219" t="s">
        <v>1</v>
      </c>
      <c r="F1048" s="220" t="s">
        <v>1429</v>
      </c>
      <c r="G1048" s="218"/>
      <c r="H1048" s="221">
        <v>2.0299999999999998</v>
      </c>
      <c r="I1048" s="222"/>
      <c r="J1048" s="218"/>
      <c r="K1048" s="218"/>
      <c r="L1048" s="223"/>
      <c r="M1048" s="224"/>
      <c r="N1048" s="225"/>
      <c r="O1048" s="225"/>
      <c r="P1048" s="225"/>
      <c r="Q1048" s="225"/>
      <c r="R1048" s="225"/>
      <c r="S1048" s="225"/>
      <c r="T1048" s="226"/>
      <c r="AT1048" s="227" t="s">
        <v>162</v>
      </c>
      <c r="AU1048" s="227" t="s">
        <v>89</v>
      </c>
      <c r="AV1048" s="13" t="s">
        <v>89</v>
      </c>
      <c r="AW1048" s="13" t="s">
        <v>34</v>
      </c>
      <c r="AX1048" s="13" t="s">
        <v>80</v>
      </c>
      <c r="AY1048" s="227" t="s">
        <v>151</v>
      </c>
    </row>
    <row r="1049" spans="2:51" s="13" customFormat="1" ht="10.199999999999999">
      <c r="B1049" s="217"/>
      <c r="C1049" s="218"/>
      <c r="D1049" s="213" t="s">
        <v>162</v>
      </c>
      <c r="E1049" s="219" t="s">
        <v>1</v>
      </c>
      <c r="F1049" s="220" t="s">
        <v>1430</v>
      </c>
      <c r="G1049" s="218"/>
      <c r="H1049" s="221">
        <v>1.02</v>
      </c>
      <c r="I1049" s="222"/>
      <c r="J1049" s="218"/>
      <c r="K1049" s="218"/>
      <c r="L1049" s="223"/>
      <c r="M1049" s="224"/>
      <c r="N1049" s="225"/>
      <c r="O1049" s="225"/>
      <c r="P1049" s="225"/>
      <c r="Q1049" s="225"/>
      <c r="R1049" s="225"/>
      <c r="S1049" s="225"/>
      <c r="T1049" s="226"/>
      <c r="AT1049" s="227" t="s">
        <v>162</v>
      </c>
      <c r="AU1049" s="227" t="s">
        <v>89</v>
      </c>
      <c r="AV1049" s="13" t="s">
        <v>89</v>
      </c>
      <c r="AW1049" s="13" t="s">
        <v>34</v>
      </c>
      <c r="AX1049" s="13" t="s">
        <v>80</v>
      </c>
      <c r="AY1049" s="227" t="s">
        <v>151</v>
      </c>
    </row>
    <row r="1050" spans="2:51" s="15" customFormat="1" ht="10.199999999999999">
      <c r="B1050" s="239"/>
      <c r="C1050" s="240"/>
      <c r="D1050" s="213" t="s">
        <v>162</v>
      </c>
      <c r="E1050" s="241" t="s">
        <v>1</v>
      </c>
      <c r="F1050" s="242" t="s">
        <v>238</v>
      </c>
      <c r="G1050" s="240"/>
      <c r="H1050" s="241" t="s">
        <v>1</v>
      </c>
      <c r="I1050" s="243"/>
      <c r="J1050" s="240"/>
      <c r="K1050" s="240"/>
      <c r="L1050" s="244"/>
      <c r="M1050" s="245"/>
      <c r="N1050" s="246"/>
      <c r="O1050" s="246"/>
      <c r="P1050" s="246"/>
      <c r="Q1050" s="246"/>
      <c r="R1050" s="246"/>
      <c r="S1050" s="246"/>
      <c r="T1050" s="247"/>
      <c r="AT1050" s="248" t="s">
        <v>162</v>
      </c>
      <c r="AU1050" s="248" t="s">
        <v>89</v>
      </c>
      <c r="AV1050" s="15" t="s">
        <v>85</v>
      </c>
      <c r="AW1050" s="15" t="s">
        <v>34</v>
      </c>
      <c r="AX1050" s="15" t="s">
        <v>80</v>
      </c>
      <c r="AY1050" s="248" t="s">
        <v>151</v>
      </c>
    </row>
    <row r="1051" spans="2:51" s="13" customFormat="1" ht="10.199999999999999">
      <c r="B1051" s="217"/>
      <c r="C1051" s="218"/>
      <c r="D1051" s="213" t="s">
        <v>162</v>
      </c>
      <c r="E1051" s="219" t="s">
        <v>1</v>
      </c>
      <c r="F1051" s="220" t="s">
        <v>1431</v>
      </c>
      <c r="G1051" s="218"/>
      <c r="H1051" s="221">
        <v>-1.5760000000000001</v>
      </c>
      <c r="I1051" s="222"/>
      <c r="J1051" s="218"/>
      <c r="K1051" s="218"/>
      <c r="L1051" s="223"/>
      <c r="M1051" s="224"/>
      <c r="N1051" s="225"/>
      <c r="O1051" s="225"/>
      <c r="P1051" s="225"/>
      <c r="Q1051" s="225"/>
      <c r="R1051" s="225"/>
      <c r="S1051" s="225"/>
      <c r="T1051" s="226"/>
      <c r="AT1051" s="227" t="s">
        <v>162</v>
      </c>
      <c r="AU1051" s="227" t="s">
        <v>89</v>
      </c>
      <c r="AV1051" s="13" t="s">
        <v>89</v>
      </c>
      <c r="AW1051" s="13" t="s">
        <v>34</v>
      </c>
      <c r="AX1051" s="13" t="s">
        <v>80</v>
      </c>
      <c r="AY1051" s="227" t="s">
        <v>151</v>
      </c>
    </row>
    <row r="1052" spans="2:51" s="13" customFormat="1" ht="10.199999999999999">
      <c r="B1052" s="217"/>
      <c r="C1052" s="218"/>
      <c r="D1052" s="213" t="s">
        <v>162</v>
      </c>
      <c r="E1052" s="219" t="s">
        <v>1</v>
      </c>
      <c r="F1052" s="220" t="s">
        <v>1432</v>
      </c>
      <c r="G1052" s="218"/>
      <c r="H1052" s="221">
        <v>-3.78</v>
      </c>
      <c r="I1052" s="222"/>
      <c r="J1052" s="218"/>
      <c r="K1052" s="218"/>
      <c r="L1052" s="223"/>
      <c r="M1052" s="224"/>
      <c r="N1052" s="225"/>
      <c r="O1052" s="225"/>
      <c r="P1052" s="225"/>
      <c r="Q1052" s="225"/>
      <c r="R1052" s="225"/>
      <c r="S1052" s="225"/>
      <c r="T1052" s="226"/>
      <c r="AT1052" s="227" t="s">
        <v>162</v>
      </c>
      <c r="AU1052" s="227" t="s">
        <v>89</v>
      </c>
      <c r="AV1052" s="13" t="s">
        <v>89</v>
      </c>
      <c r="AW1052" s="13" t="s">
        <v>34</v>
      </c>
      <c r="AX1052" s="13" t="s">
        <v>80</v>
      </c>
      <c r="AY1052" s="227" t="s">
        <v>151</v>
      </c>
    </row>
    <row r="1053" spans="2:51" s="16" customFormat="1" ht="10.199999999999999">
      <c r="B1053" s="259"/>
      <c r="C1053" s="260"/>
      <c r="D1053" s="213" t="s">
        <v>162</v>
      </c>
      <c r="E1053" s="261" t="s">
        <v>1</v>
      </c>
      <c r="F1053" s="262" t="s">
        <v>274</v>
      </c>
      <c r="G1053" s="260"/>
      <c r="H1053" s="263">
        <v>50.289000000000001</v>
      </c>
      <c r="I1053" s="264"/>
      <c r="J1053" s="260"/>
      <c r="K1053" s="260"/>
      <c r="L1053" s="265"/>
      <c r="M1053" s="266"/>
      <c r="N1053" s="267"/>
      <c r="O1053" s="267"/>
      <c r="P1053" s="267"/>
      <c r="Q1053" s="267"/>
      <c r="R1053" s="267"/>
      <c r="S1053" s="267"/>
      <c r="T1053" s="268"/>
      <c r="AT1053" s="269" t="s">
        <v>162</v>
      </c>
      <c r="AU1053" s="269" t="s">
        <v>89</v>
      </c>
      <c r="AV1053" s="16" t="s">
        <v>170</v>
      </c>
      <c r="AW1053" s="16" t="s">
        <v>34</v>
      </c>
      <c r="AX1053" s="16" t="s">
        <v>80</v>
      </c>
      <c r="AY1053" s="269" t="s">
        <v>151</v>
      </c>
    </row>
    <row r="1054" spans="2:51" s="15" customFormat="1" ht="10.199999999999999">
      <c r="B1054" s="239"/>
      <c r="C1054" s="240"/>
      <c r="D1054" s="213" t="s">
        <v>162</v>
      </c>
      <c r="E1054" s="241" t="s">
        <v>1</v>
      </c>
      <c r="F1054" s="242" t="s">
        <v>388</v>
      </c>
      <c r="G1054" s="240"/>
      <c r="H1054" s="241" t="s">
        <v>1</v>
      </c>
      <c r="I1054" s="243"/>
      <c r="J1054" s="240"/>
      <c r="K1054" s="240"/>
      <c r="L1054" s="244"/>
      <c r="M1054" s="245"/>
      <c r="N1054" s="246"/>
      <c r="O1054" s="246"/>
      <c r="P1054" s="246"/>
      <c r="Q1054" s="246"/>
      <c r="R1054" s="246"/>
      <c r="S1054" s="246"/>
      <c r="T1054" s="247"/>
      <c r="AT1054" s="248" t="s">
        <v>162</v>
      </c>
      <c r="AU1054" s="248" t="s">
        <v>89</v>
      </c>
      <c r="AV1054" s="15" t="s">
        <v>85</v>
      </c>
      <c r="AW1054" s="15" t="s">
        <v>34</v>
      </c>
      <c r="AX1054" s="15" t="s">
        <v>80</v>
      </c>
      <c r="AY1054" s="248" t="s">
        <v>151</v>
      </c>
    </row>
    <row r="1055" spans="2:51" s="13" customFormat="1" ht="10.199999999999999">
      <c r="B1055" s="217"/>
      <c r="C1055" s="218"/>
      <c r="D1055" s="213" t="s">
        <v>162</v>
      </c>
      <c r="E1055" s="219" t="s">
        <v>1</v>
      </c>
      <c r="F1055" s="220" t="s">
        <v>1433</v>
      </c>
      <c r="G1055" s="218"/>
      <c r="H1055" s="221">
        <v>85.927999999999997</v>
      </c>
      <c r="I1055" s="222"/>
      <c r="J1055" s="218"/>
      <c r="K1055" s="218"/>
      <c r="L1055" s="223"/>
      <c r="M1055" s="224"/>
      <c r="N1055" s="225"/>
      <c r="O1055" s="225"/>
      <c r="P1055" s="225"/>
      <c r="Q1055" s="225"/>
      <c r="R1055" s="225"/>
      <c r="S1055" s="225"/>
      <c r="T1055" s="226"/>
      <c r="AT1055" s="227" t="s">
        <v>162</v>
      </c>
      <c r="AU1055" s="227" t="s">
        <v>89</v>
      </c>
      <c r="AV1055" s="13" t="s">
        <v>89</v>
      </c>
      <c r="AW1055" s="13" t="s">
        <v>34</v>
      </c>
      <c r="AX1055" s="13" t="s">
        <v>80</v>
      </c>
      <c r="AY1055" s="227" t="s">
        <v>151</v>
      </c>
    </row>
    <row r="1056" spans="2:51" s="13" customFormat="1" ht="10.199999999999999">
      <c r="B1056" s="217"/>
      <c r="C1056" s="218"/>
      <c r="D1056" s="213" t="s">
        <v>162</v>
      </c>
      <c r="E1056" s="219" t="s">
        <v>1</v>
      </c>
      <c r="F1056" s="220" t="s">
        <v>1429</v>
      </c>
      <c r="G1056" s="218"/>
      <c r="H1056" s="221">
        <v>2.0299999999999998</v>
      </c>
      <c r="I1056" s="222"/>
      <c r="J1056" s="218"/>
      <c r="K1056" s="218"/>
      <c r="L1056" s="223"/>
      <c r="M1056" s="224"/>
      <c r="N1056" s="225"/>
      <c r="O1056" s="225"/>
      <c r="P1056" s="225"/>
      <c r="Q1056" s="225"/>
      <c r="R1056" s="225"/>
      <c r="S1056" s="225"/>
      <c r="T1056" s="226"/>
      <c r="AT1056" s="227" t="s">
        <v>162</v>
      </c>
      <c r="AU1056" s="227" t="s">
        <v>89</v>
      </c>
      <c r="AV1056" s="13" t="s">
        <v>89</v>
      </c>
      <c r="AW1056" s="13" t="s">
        <v>34</v>
      </c>
      <c r="AX1056" s="13" t="s">
        <v>80</v>
      </c>
      <c r="AY1056" s="227" t="s">
        <v>151</v>
      </c>
    </row>
    <row r="1057" spans="2:51" s="13" customFormat="1" ht="10.199999999999999">
      <c r="B1057" s="217"/>
      <c r="C1057" s="218"/>
      <c r="D1057" s="213" t="s">
        <v>162</v>
      </c>
      <c r="E1057" s="219" t="s">
        <v>1</v>
      </c>
      <c r="F1057" s="220" t="s">
        <v>1434</v>
      </c>
      <c r="G1057" s="218"/>
      <c r="H1057" s="221">
        <v>11.295999999999999</v>
      </c>
      <c r="I1057" s="222"/>
      <c r="J1057" s="218"/>
      <c r="K1057" s="218"/>
      <c r="L1057" s="223"/>
      <c r="M1057" s="224"/>
      <c r="N1057" s="225"/>
      <c r="O1057" s="225"/>
      <c r="P1057" s="225"/>
      <c r="Q1057" s="225"/>
      <c r="R1057" s="225"/>
      <c r="S1057" s="225"/>
      <c r="T1057" s="226"/>
      <c r="AT1057" s="227" t="s">
        <v>162</v>
      </c>
      <c r="AU1057" s="227" t="s">
        <v>89</v>
      </c>
      <c r="AV1057" s="13" t="s">
        <v>89</v>
      </c>
      <c r="AW1057" s="13" t="s">
        <v>34</v>
      </c>
      <c r="AX1057" s="13" t="s">
        <v>80</v>
      </c>
      <c r="AY1057" s="227" t="s">
        <v>151</v>
      </c>
    </row>
    <row r="1058" spans="2:51" s="13" customFormat="1" ht="10.199999999999999">
      <c r="B1058" s="217"/>
      <c r="C1058" s="218"/>
      <c r="D1058" s="213" t="s">
        <v>162</v>
      </c>
      <c r="E1058" s="219" t="s">
        <v>1</v>
      </c>
      <c r="F1058" s="220" t="s">
        <v>1435</v>
      </c>
      <c r="G1058" s="218"/>
      <c r="H1058" s="221">
        <v>3.75</v>
      </c>
      <c r="I1058" s="222"/>
      <c r="J1058" s="218"/>
      <c r="K1058" s="218"/>
      <c r="L1058" s="223"/>
      <c r="M1058" s="224"/>
      <c r="N1058" s="225"/>
      <c r="O1058" s="225"/>
      <c r="P1058" s="225"/>
      <c r="Q1058" s="225"/>
      <c r="R1058" s="225"/>
      <c r="S1058" s="225"/>
      <c r="T1058" s="226"/>
      <c r="AT1058" s="227" t="s">
        <v>162</v>
      </c>
      <c r="AU1058" s="227" t="s">
        <v>89</v>
      </c>
      <c r="AV1058" s="13" t="s">
        <v>89</v>
      </c>
      <c r="AW1058" s="13" t="s">
        <v>34</v>
      </c>
      <c r="AX1058" s="13" t="s">
        <v>80</v>
      </c>
      <c r="AY1058" s="227" t="s">
        <v>151</v>
      </c>
    </row>
    <row r="1059" spans="2:51" s="13" customFormat="1" ht="20.399999999999999">
      <c r="B1059" s="217"/>
      <c r="C1059" s="218"/>
      <c r="D1059" s="213" t="s">
        <v>162</v>
      </c>
      <c r="E1059" s="219" t="s">
        <v>1</v>
      </c>
      <c r="F1059" s="220" t="s">
        <v>1436</v>
      </c>
      <c r="G1059" s="218"/>
      <c r="H1059" s="221">
        <v>48.155999999999999</v>
      </c>
      <c r="I1059" s="222"/>
      <c r="J1059" s="218"/>
      <c r="K1059" s="218"/>
      <c r="L1059" s="223"/>
      <c r="M1059" s="224"/>
      <c r="N1059" s="225"/>
      <c r="O1059" s="225"/>
      <c r="P1059" s="225"/>
      <c r="Q1059" s="225"/>
      <c r="R1059" s="225"/>
      <c r="S1059" s="225"/>
      <c r="T1059" s="226"/>
      <c r="AT1059" s="227" t="s">
        <v>162</v>
      </c>
      <c r="AU1059" s="227" t="s">
        <v>89</v>
      </c>
      <c r="AV1059" s="13" t="s">
        <v>89</v>
      </c>
      <c r="AW1059" s="13" t="s">
        <v>34</v>
      </c>
      <c r="AX1059" s="13" t="s">
        <v>80</v>
      </c>
      <c r="AY1059" s="227" t="s">
        <v>151</v>
      </c>
    </row>
    <row r="1060" spans="2:51" s="13" customFormat="1" ht="20.399999999999999">
      <c r="B1060" s="217"/>
      <c r="C1060" s="218"/>
      <c r="D1060" s="213" t="s">
        <v>162</v>
      </c>
      <c r="E1060" s="219" t="s">
        <v>1</v>
      </c>
      <c r="F1060" s="220" t="s">
        <v>1437</v>
      </c>
      <c r="G1060" s="218"/>
      <c r="H1060" s="221">
        <v>42.378</v>
      </c>
      <c r="I1060" s="222"/>
      <c r="J1060" s="218"/>
      <c r="K1060" s="218"/>
      <c r="L1060" s="223"/>
      <c r="M1060" s="224"/>
      <c r="N1060" s="225"/>
      <c r="O1060" s="225"/>
      <c r="P1060" s="225"/>
      <c r="Q1060" s="225"/>
      <c r="R1060" s="225"/>
      <c r="S1060" s="225"/>
      <c r="T1060" s="226"/>
      <c r="AT1060" s="227" t="s">
        <v>162</v>
      </c>
      <c r="AU1060" s="227" t="s">
        <v>89</v>
      </c>
      <c r="AV1060" s="13" t="s">
        <v>89</v>
      </c>
      <c r="AW1060" s="13" t="s">
        <v>34</v>
      </c>
      <c r="AX1060" s="13" t="s">
        <v>80</v>
      </c>
      <c r="AY1060" s="227" t="s">
        <v>151</v>
      </c>
    </row>
    <row r="1061" spans="2:51" s="13" customFormat="1" ht="10.199999999999999">
      <c r="B1061" s="217"/>
      <c r="C1061" s="218"/>
      <c r="D1061" s="213" t="s">
        <v>162</v>
      </c>
      <c r="E1061" s="219" t="s">
        <v>1</v>
      </c>
      <c r="F1061" s="220" t="s">
        <v>1438</v>
      </c>
      <c r="G1061" s="218"/>
      <c r="H1061" s="221">
        <v>4.1399999999999997</v>
      </c>
      <c r="I1061" s="222"/>
      <c r="J1061" s="218"/>
      <c r="K1061" s="218"/>
      <c r="L1061" s="223"/>
      <c r="M1061" s="224"/>
      <c r="N1061" s="225"/>
      <c r="O1061" s="225"/>
      <c r="P1061" s="225"/>
      <c r="Q1061" s="225"/>
      <c r="R1061" s="225"/>
      <c r="S1061" s="225"/>
      <c r="T1061" s="226"/>
      <c r="AT1061" s="227" t="s">
        <v>162</v>
      </c>
      <c r="AU1061" s="227" t="s">
        <v>89</v>
      </c>
      <c r="AV1061" s="13" t="s">
        <v>89</v>
      </c>
      <c r="AW1061" s="13" t="s">
        <v>34</v>
      </c>
      <c r="AX1061" s="13" t="s">
        <v>80</v>
      </c>
      <c r="AY1061" s="227" t="s">
        <v>151</v>
      </c>
    </row>
    <row r="1062" spans="2:51" s="13" customFormat="1" ht="10.199999999999999">
      <c r="B1062" s="217"/>
      <c r="C1062" s="218"/>
      <c r="D1062" s="213" t="s">
        <v>162</v>
      </c>
      <c r="E1062" s="219" t="s">
        <v>1</v>
      </c>
      <c r="F1062" s="220" t="s">
        <v>1439</v>
      </c>
      <c r="G1062" s="218"/>
      <c r="H1062" s="221">
        <v>5.3</v>
      </c>
      <c r="I1062" s="222"/>
      <c r="J1062" s="218"/>
      <c r="K1062" s="218"/>
      <c r="L1062" s="223"/>
      <c r="M1062" s="224"/>
      <c r="N1062" s="225"/>
      <c r="O1062" s="225"/>
      <c r="P1062" s="225"/>
      <c r="Q1062" s="225"/>
      <c r="R1062" s="225"/>
      <c r="S1062" s="225"/>
      <c r="T1062" s="226"/>
      <c r="AT1062" s="227" t="s">
        <v>162</v>
      </c>
      <c r="AU1062" s="227" t="s">
        <v>89</v>
      </c>
      <c r="AV1062" s="13" t="s">
        <v>89</v>
      </c>
      <c r="AW1062" s="13" t="s">
        <v>34</v>
      </c>
      <c r="AX1062" s="13" t="s">
        <v>80</v>
      </c>
      <c r="AY1062" s="227" t="s">
        <v>151</v>
      </c>
    </row>
    <row r="1063" spans="2:51" s="13" customFormat="1" ht="10.199999999999999">
      <c r="B1063" s="217"/>
      <c r="C1063" s="218"/>
      <c r="D1063" s="213" t="s">
        <v>162</v>
      </c>
      <c r="E1063" s="219" t="s">
        <v>1</v>
      </c>
      <c r="F1063" s="220" t="s">
        <v>1440</v>
      </c>
      <c r="G1063" s="218"/>
      <c r="H1063" s="221">
        <v>0.77</v>
      </c>
      <c r="I1063" s="222"/>
      <c r="J1063" s="218"/>
      <c r="K1063" s="218"/>
      <c r="L1063" s="223"/>
      <c r="M1063" s="224"/>
      <c r="N1063" s="225"/>
      <c r="O1063" s="225"/>
      <c r="P1063" s="225"/>
      <c r="Q1063" s="225"/>
      <c r="R1063" s="225"/>
      <c r="S1063" s="225"/>
      <c r="T1063" s="226"/>
      <c r="AT1063" s="227" t="s">
        <v>162</v>
      </c>
      <c r="AU1063" s="227" t="s">
        <v>89</v>
      </c>
      <c r="AV1063" s="13" t="s">
        <v>89</v>
      </c>
      <c r="AW1063" s="13" t="s">
        <v>34</v>
      </c>
      <c r="AX1063" s="13" t="s">
        <v>80</v>
      </c>
      <c r="AY1063" s="227" t="s">
        <v>151</v>
      </c>
    </row>
    <row r="1064" spans="2:51" s="13" customFormat="1" ht="10.199999999999999">
      <c r="B1064" s="217"/>
      <c r="C1064" s="218"/>
      <c r="D1064" s="213" t="s">
        <v>162</v>
      </c>
      <c r="E1064" s="219" t="s">
        <v>1</v>
      </c>
      <c r="F1064" s="220" t="s">
        <v>1441</v>
      </c>
      <c r="G1064" s="218"/>
      <c r="H1064" s="221">
        <v>3.12</v>
      </c>
      <c r="I1064" s="222"/>
      <c r="J1064" s="218"/>
      <c r="K1064" s="218"/>
      <c r="L1064" s="223"/>
      <c r="M1064" s="224"/>
      <c r="N1064" s="225"/>
      <c r="O1064" s="225"/>
      <c r="P1064" s="225"/>
      <c r="Q1064" s="225"/>
      <c r="R1064" s="225"/>
      <c r="S1064" s="225"/>
      <c r="T1064" s="226"/>
      <c r="AT1064" s="227" t="s">
        <v>162</v>
      </c>
      <c r="AU1064" s="227" t="s">
        <v>89</v>
      </c>
      <c r="AV1064" s="13" t="s">
        <v>89</v>
      </c>
      <c r="AW1064" s="13" t="s">
        <v>34</v>
      </c>
      <c r="AX1064" s="13" t="s">
        <v>80</v>
      </c>
      <c r="AY1064" s="227" t="s">
        <v>151</v>
      </c>
    </row>
    <row r="1065" spans="2:51" s="13" customFormat="1" ht="10.199999999999999">
      <c r="B1065" s="217"/>
      <c r="C1065" s="218"/>
      <c r="D1065" s="213" t="s">
        <v>162</v>
      </c>
      <c r="E1065" s="219" t="s">
        <v>1</v>
      </c>
      <c r="F1065" s="220" t="s">
        <v>1442</v>
      </c>
      <c r="G1065" s="218"/>
      <c r="H1065" s="221">
        <v>0.64</v>
      </c>
      <c r="I1065" s="222"/>
      <c r="J1065" s="218"/>
      <c r="K1065" s="218"/>
      <c r="L1065" s="223"/>
      <c r="M1065" s="224"/>
      <c r="N1065" s="225"/>
      <c r="O1065" s="225"/>
      <c r="P1065" s="225"/>
      <c r="Q1065" s="225"/>
      <c r="R1065" s="225"/>
      <c r="S1065" s="225"/>
      <c r="T1065" s="226"/>
      <c r="AT1065" s="227" t="s">
        <v>162</v>
      </c>
      <c r="AU1065" s="227" t="s">
        <v>89</v>
      </c>
      <c r="AV1065" s="13" t="s">
        <v>89</v>
      </c>
      <c r="AW1065" s="13" t="s">
        <v>34</v>
      </c>
      <c r="AX1065" s="13" t="s">
        <v>80</v>
      </c>
      <c r="AY1065" s="227" t="s">
        <v>151</v>
      </c>
    </row>
    <row r="1066" spans="2:51" s="13" customFormat="1" ht="10.199999999999999">
      <c r="B1066" s="217"/>
      <c r="C1066" s="218"/>
      <c r="D1066" s="213" t="s">
        <v>162</v>
      </c>
      <c r="E1066" s="219" t="s">
        <v>1</v>
      </c>
      <c r="F1066" s="220" t="s">
        <v>1443</v>
      </c>
      <c r="G1066" s="218"/>
      <c r="H1066" s="221">
        <v>0.85499999999999998</v>
      </c>
      <c r="I1066" s="222"/>
      <c r="J1066" s="218"/>
      <c r="K1066" s="218"/>
      <c r="L1066" s="223"/>
      <c r="M1066" s="224"/>
      <c r="N1066" s="225"/>
      <c r="O1066" s="225"/>
      <c r="P1066" s="225"/>
      <c r="Q1066" s="225"/>
      <c r="R1066" s="225"/>
      <c r="S1066" s="225"/>
      <c r="T1066" s="226"/>
      <c r="AT1066" s="227" t="s">
        <v>162</v>
      </c>
      <c r="AU1066" s="227" t="s">
        <v>89</v>
      </c>
      <c r="AV1066" s="13" t="s">
        <v>89</v>
      </c>
      <c r="AW1066" s="13" t="s">
        <v>34</v>
      </c>
      <c r="AX1066" s="13" t="s">
        <v>80</v>
      </c>
      <c r="AY1066" s="227" t="s">
        <v>151</v>
      </c>
    </row>
    <row r="1067" spans="2:51" s="15" customFormat="1" ht="10.199999999999999">
      <c r="B1067" s="239"/>
      <c r="C1067" s="240"/>
      <c r="D1067" s="213" t="s">
        <v>162</v>
      </c>
      <c r="E1067" s="241" t="s">
        <v>1</v>
      </c>
      <c r="F1067" s="242" t="s">
        <v>238</v>
      </c>
      <c r="G1067" s="240"/>
      <c r="H1067" s="241" t="s">
        <v>1</v>
      </c>
      <c r="I1067" s="243"/>
      <c r="J1067" s="240"/>
      <c r="K1067" s="240"/>
      <c r="L1067" s="244"/>
      <c r="M1067" s="245"/>
      <c r="N1067" s="246"/>
      <c r="O1067" s="246"/>
      <c r="P1067" s="246"/>
      <c r="Q1067" s="246"/>
      <c r="R1067" s="246"/>
      <c r="S1067" s="246"/>
      <c r="T1067" s="247"/>
      <c r="AT1067" s="248" t="s">
        <v>162</v>
      </c>
      <c r="AU1067" s="248" t="s">
        <v>89</v>
      </c>
      <c r="AV1067" s="15" t="s">
        <v>85</v>
      </c>
      <c r="AW1067" s="15" t="s">
        <v>34</v>
      </c>
      <c r="AX1067" s="15" t="s">
        <v>80</v>
      </c>
      <c r="AY1067" s="248" t="s">
        <v>151</v>
      </c>
    </row>
    <row r="1068" spans="2:51" s="13" customFormat="1" ht="10.199999999999999">
      <c r="B1068" s="217"/>
      <c r="C1068" s="218"/>
      <c r="D1068" s="213" t="s">
        <v>162</v>
      </c>
      <c r="E1068" s="219" t="s">
        <v>1</v>
      </c>
      <c r="F1068" s="220" t="s">
        <v>1444</v>
      </c>
      <c r="G1068" s="218"/>
      <c r="H1068" s="221">
        <v>-7.92</v>
      </c>
      <c r="I1068" s="222"/>
      <c r="J1068" s="218"/>
      <c r="K1068" s="218"/>
      <c r="L1068" s="223"/>
      <c r="M1068" s="224"/>
      <c r="N1068" s="225"/>
      <c r="O1068" s="225"/>
      <c r="P1068" s="225"/>
      <c r="Q1068" s="225"/>
      <c r="R1068" s="225"/>
      <c r="S1068" s="225"/>
      <c r="T1068" s="226"/>
      <c r="AT1068" s="227" t="s">
        <v>162</v>
      </c>
      <c r="AU1068" s="227" t="s">
        <v>89</v>
      </c>
      <c r="AV1068" s="13" t="s">
        <v>89</v>
      </c>
      <c r="AW1068" s="13" t="s">
        <v>34</v>
      </c>
      <c r="AX1068" s="13" t="s">
        <v>80</v>
      </c>
      <c r="AY1068" s="227" t="s">
        <v>151</v>
      </c>
    </row>
    <row r="1069" spans="2:51" s="13" customFormat="1" ht="10.199999999999999">
      <c r="B1069" s="217"/>
      <c r="C1069" s="218"/>
      <c r="D1069" s="213" t="s">
        <v>162</v>
      </c>
      <c r="E1069" s="219" t="s">
        <v>1</v>
      </c>
      <c r="F1069" s="220" t="s">
        <v>1445</v>
      </c>
      <c r="G1069" s="218"/>
      <c r="H1069" s="221">
        <v>-3.96</v>
      </c>
      <c r="I1069" s="222"/>
      <c r="J1069" s="218"/>
      <c r="K1069" s="218"/>
      <c r="L1069" s="223"/>
      <c r="M1069" s="224"/>
      <c r="N1069" s="225"/>
      <c r="O1069" s="225"/>
      <c r="P1069" s="225"/>
      <c r="Q1069" s="225"/>
      <c r="R1069" s="225"/>
      <c r="S1069" s="225"/>
      <c r="T1069" s="226"/>
      <c r="AT1069" s="227" t="s">
        <v>162</v>
      </c>
      <c r="AU1069" s="227" t="s">
        <v>89</v>
      </c>
      <c r="AV1069" s="13" t="s">
        <v>89</v>
      </c>
      <c r="AW1069" s="13" t="s">
        <v>34</v>
      </c>
      <c r="AX1069" s="13" t="s">
        <v>80</v>
      </c>
      <c r="AY1069" s="227" t="s">
        <v>151</v>
      </c>
    </row>
    <row r="1070" spans="2:51" s="13" customFormat="1" ht="10.199999999999999">
      <c r="B1070" s="217"/>
      <c r="C1070" s="218"/>
      <c r="D1070" s="213" t="s">
        <v>162</v>
      </c>
      <c r="E1070" s="219" t="s">
        <v>1</v>
      </c>
      <c r="F1070" s="220" t="s">
        <v>1446</v>
      </c>
      <c r="G1070" s="218"/>
      <c r="H1070" s="221">
        <v>-2.35</v>
      </c>
      <c r="I1070" s="222"/>
      <c r="J1070" s="218"/>
      <c r="K1070" s="218"/>
      <c r="L1070" s="223"/>
      <c r="M1070" s="224"/>
      <c r="N1070" s="225"/>
      <c r="O1070" s="225"/>
      <c r="P1070" s="225"/>
      <c r="Q1070" s="225"/>
      <c r="R1070" s="225"/>
      <c r="S1070" s="225"/>
      <c r="T1070" s="226"/>
      <c r="AT1070" s="227" t="s">
        <v>162</v>
      </c>
      <c r="AU1070" s="227" t="s">
        <v>89</v>
      </c>
      <c r="AV1070" s="13" t="s">
        <v>89</v>
      </c>
      <c r="AW1070" s="13" t="s">
        <v>34</v>
      </c>
      <c r="AX1070" s="13" t="s">
        <v>80</v>
      </c>
      <c r="AY1070" s="227" t="s">
        <v>151</v>
      </c>
    </row>
    <row r="1071" spans="2:51" s="13" customFormat="1" ht="10.199999999999999">
      <c r="B1071" s="217"/>
      <c r="C1071" s="218"/>
      <c r="D1071" s="213" t="s">
        <v>162</v>
      </c>
      <c r="E1071" s="219" t="s">
        <v>1</v>
      </c>
      <c r="F1071" s="220" t="s">
        <v>1447</v>
      </c>
      <c r="G1071" s="218"/>
      <c r="H1071" s="221">
        <v>-13.64</v>
      </c>
      <c r="I1071" s="222"/>
      <c r="J1071" s="218"/>
      <c r="K1071" s="218"/>
      <c r="L1071" s="223"/>
      <c r="M1071" s="224"/>
      <c r="N1071" s="225"/>
      <c r="O1071" s="225"/>
      <c r="P1071" s="225"/>
      <c r="Q1071" s="225"/>
      <c r="R1071" s="225"/>
      <c r="S1071" s="225"/>
      <c r="T1071" s="226"/>
      <c r="AT1071" s="227" t="s">
        <v>162</v>
      </c>
      <c r="AU1071" s="227" t="s">
        <v>89</v>
      </c>
      <c r="AV1071" s="13" t="s">
        <v>89</v>
      </c>
      <c r="AW1071" s="13" t="s">
        <v>34</v>
      </c>
      <c r="AX1071" s="13" t="s">
        <v>80</v>
      </c>
      <c r="AY1071" s="227" t="s">
        <v>151</v>
      </c>
    </row>
    <row r="1072" spans="2:51" s="13" customFormat="1" ht="10.199999999999999">
      <c r="B1072" s="217"/>
      <c r="C1072" s="218"/>
      <c r="D1072" s="213" t="s">
        <v>162</v>
      </c>
      <c r="E1072" s="219" t="s">
        <v>1</v>
      </c>
      <c r="F1072" s="220" t="s">
        <v>1448</v>
      </c>
      <c r="G1072" s="218"/>
      <c r="H1072" s="221">
        <v>-6.82</v>
      </c>
      <c r="I1072" s="222"/>
      <c r="J1072" s="218"/>
      <c r="K1072" s="218"/>
      <c r="L1072" s="223"/>
      <c r="M1072" s="224"/>
      <c r="N1072" s="225"/>
      <c r="O1072" s="225"/>
      <c r="P1072" s="225"/>
      <c r="Q1072" s="225"/>
      <c r="R1072" s="225"/>
      <c r="S1072" s="225"/>
      <c r="T1072" s="226"/>
      <c r="AT1072" s="227" t="s">
        <v>162</v>
      </c>
      <c r="AU1072" s="227" t="s">
        <v>89</v>
      </c>
      <c r="AV1072" s="13" t="s">
        <v>89</v>
      </c>
      <c r="AW1072" s="13" t="s">
        <v>34</v>
      </c>
      <c r="AX1072" s="13" t="s">
        <v>80</v>
      </c>
      <c r="AY1072" s="227" t="s">
        <v>151</v>
      </c>
    </row>
    <row r="1073" spans="2:51" s="13" customFormat="1" ht="10.199999999999999">
      <c r="B1073" s="217"/>
      <c r="C1073" s="218"/>
      <c r="D1073" s="213" t="s">
        <v>162</v>
      </c>
      <c r="E1073" s="219" t="s">
        <v>1</v>
      </c>
      <c r="F1073" s="220" t="s">
        <v>1449</v>
      </c>
      <c r="G1073" s="218"/>
      <c r="H1073" s="221">
        <v>-6.44</v>
      </c>
      <c r="I1073" s="222"/>
      <c r="J1073" s="218"/>
      <c r="K1073" s="218"/>
      <c r="L1073" s="223"/>
      <c r="M1073" s="224"/>
      <c r="N1073" s="225"/>
      <c r="O1073" s="225"/>
      <c r="P1073" s="225"/>
      <c r="Q1073" s="225"/>
      <c r="R1073" s="225"/>
      <c r="S1073" s="225"/>
      <c r="T1073" s="226"/>
      <c r="AT1073" s="227" t="s">
        <v>162</v>
      </c>
      <c r="AU1073" s="227" t="s">
        <v>89</v>
      </c>
      <c r="AV1073" s="13" t="s">
        <v>89</v>
      </c>
      <c r="AW1073" s="13" t="s">
        <v>34</v>
      </c>
      <c r="AX1073" s="13" t="s">
        <v>80</v>
      </c>
      <c r="AY1073" s="227" t="s">
        <v>151</v>
      </c>
    </row>
    <row r="1074" spans="2:51" s="13" customFormat="1" ht="10.199999999999999">
      <c r="B1074" s="217"/>
      <c r="C1074" s="218"/>
      <c r="D1074" s="213" t="s">
        <v>162</v>
      </c>
      <c r="E1074" s="219" t="s">
        <v>1</v>
      </c>
      <c r="F1074" s="220" t="s">
        <v>1450</v>
      </c>
      <c r="G1074" s="218"/>
      <c r="H1074" s="221">
        <v>-5.13</v>
      </c>
      <c r="I1074" s="222"/>
      <c r="J1074" s="218"/>
      <c r="K1074" s="218"/>
      <c r="L1074" s="223"/>
      <c r="M1074" s="224"/>
      <c r="N1074" s="225"/>
      <c r="O1074" s="225"/>
      <c r="P1074" s="225"/>
      <c r="Q1074" s="225"/>
      <c r="R1074" s="225"/>
      <c r="S1074" s="225"/>
      <c r="T1074" s="226"/>
      <c r="AT1074" s="227" t="s">
        <v>162</v>
      </c>
      <c r="AU1074" s="227" t="s">
        <v>89</v>
      </c>
      <c r="AV1074" s="13" t="s">
        <v>89</v>
      </c>
      <c r="AW1074" s="13" t="s">
        <v>34</v>
      </c>
      <c r="AX1074" s="13" t="s">
        <v>80</v>
      </c>
      <c r="AY1074" s="227" t="s">
        <v>151</v>
      </c>
    </row>
    <row r="1075" spans="2:51" s="13" customFormat="1" ht="10.199999999999999">
      <c r="B1075" s="217"/>
      <c r="C1075" s="218"/>
      <c r="D1075" s="213" t="s">
        <v>162</v>
      </c>
      <c r="E1075" s="219" t="s">
        <v>1</v>
      </c>
      <c r="F1075" s="220" t="s">
        <v>1431</v>
      </c>
      <c r="G1075" s="218"/>
      <c r="H1075" s="221">
        <v>-1.5760000000000001</v>
      </c>
      <c r="I1075" s="222"/>
      <c r="J1075" s="218"/>
      <c r="K1075" s="218"/>
      <c r="L1075" s="223"/>
      <c r="M1075" s="224"/>
      <c r="N1075" s="225"/>
      <c r="O1075" s="225"/>
      <c r="P1075" s="225"/>
      <c r="Q1075" s="225"/>
      <c r="R1075" s="225"/>
      <c r="S1075" s="225"/>
      <c r="T1075" s="226"/>
      <c r="AT1075" s="227" t="s">
        <v>162</v>
      </c>
      <c r="AU1075" s="227" t="s">
        <v>89</v>
      </c>
      <c r="AV1075" s="13" t="s">
        <v>89</v>
      </c>
      <c r="AW1075" s="13" t="s">
        <v>34</v>
      </c>
      <c r="AX1075" s="13" t="s">
        <v>80</v>
      </c>
      <c r="AY1075" s="227" t="s">
        <v>151</v>
      </c>
    </row>
    <row r="1076" spans="2:51" s="16" customFormat="1" ht="10.199999999999999">
      <c r="B1076" s="259"/>
      <c r="C1076" s="260"/>
      <c r="D1076" s="213" t="s">
        <v>162</v>
      </c>
      <c r="E1076" s="261" t="s">
        <v>1</v>
      </c>
      <c r="F1076" s="262" t="s">
        <v>274</v>
      </c>
      <c r="G1076" s="260"/>
      <c r="H1076" s="263">
        <v>160.52700000000002</v>
      </c>
      <c r="I1076" s="264"/>
      <c r="J1076" s="260"/>
      <c r="K1076" s="260"/>
      <c r="L1076" s="265"/>
      <c r="M1076" s="266"/>
      <c r="N1076" s="267"/>
      <c r="O1076" s="267"/>
      <c r="P1076" s="267"/>
      <c r="Q1076" s="267"/>
      <c r="R1076" s="267"/>
      <c r="S1076" s="267"/>
      <c r="T1076" s="268"/>
      <c r="AT1076" s="269" t="s">
        <v>162</v>
      </c>
      <c r="AU1076" s="269" t="s">
        <v>89</v>
      </c>
      <c r="AV1076" s="16" t="s">
        <v>170</v>
      </c>
      <c r="AW1076" s="16" t="s">
        <v>34</v>
      </c>
      <c r="AX1076" s="16" t="s">
        <v>80</v>
      </c>
      <c r="AY1076" s="269" t="s">
        <v>151</v>
      </c>
    </row>
    <row r="1077" spans="2:51" s="15" customFormat="1" ht="10.199999999999999">
      <c r="B1077" s="239"/>
      <c r="C1077" s="240"/>
      <c r="D1077" s="213" t="s">
        <v>162</v>
      </c>
      <c r="E1077" s="241" t="s">
        <v>1</v>
      </c>
      <c r="F1077" s="242" t="s">
        <v>395</v>
      </c>
      <c r="G1077" s="240"/>
      <c r="H1077" s="241" t="s">
        <v>1</v>
      </c>
      <c r="I1077" s="243"/>
      <c r="J1077" s="240"/>
      <c r="K1077" s="240"/>
      <c r="L1077" s="244"/>
      <c r="M1077" s="245"/>
      <c r="N1077" s="246"/>
      <c r="O1077" s="246"/>
      <c r="P1077" s="246"/>
      <c r="Q1077" s="246"/>
      <c r="R1077" s="246"/>
      <c r="S1077" s="246"/>
      <c r="T1077" s="247"/>
      <c r="AT1077" s="248" t="s">
        <v>162</v>
      </c>
      <c r="AU1077" s="248" t="s">
        <v>89</v>
      </c>
      <c r="AV1077" s="15" t="s">
        <v>85</v>
      </c>
      <c r="AW1077" s="15" t="s">
        <v>34</v>
      </c>
      <c r="AX1077" s="15" t="s">
        <v>80</v>
      </c>
      <c r="AY1077" s="248" t="s">
        <v>151</v>
      </c>
    </row>
    <row r="1078" spans="2:51" s="13" customFormat="1" ht="10.199999999999999">
      <c r="B1078" s="217"/>
      <c r="C1078" s="218"/>
      <c r="D1078" s="213" t="s">
        <v>162</v>
      </c>
      <c r="E1078" s="219" t="s">
        <v>1</v>
      </c>
      <c r="F1078" s="220" t="s">
        <v>1451</v>
      </c>
      <c r="G1078" s="218"/>
      <c r="H1078" s="221">
        <v>64.319999999999993</v>
      </c>
      <c r="I1078" s="222"/>
      <c r="J1078" s="218"/>
      <c r="K1078" s="218"/>
      <c r="L1078" s="223"/>
      <c r="M1078" s="224"/>
      <c r="N1078" s="225"/>
      <c r="O1078" s="225"/>
      <c r="P1078" s="225"/>
      <c r="Q1078" s="225"/>
      <c r="R1078" s="225"/>
      <c r="S1078" s="225"/>
      <c r="T1078" s="226"/>
      <c r="AT1078" s="227" t="s">
        <v>162</v>
      </c>
      <c r="AU1078" s="227" t="s">
        <v>89</v>
      </c>
      <c r="AV1078" s="13" t="s">
        <v>89</v>
      </c>
      <c r="AW1078" s="13" t="s">
        <v>34</v>
      </c>
      <c r="AX1078" s="13" t="s">
        <v>80</v>
      </c>
      <c r="AY1078" s="227" t="s">
        <v>151</v>
      </c>
    </row>
    <row r="1079" spans="2:51" s="13" customFormat="1" ht="10.199999999999999">
      <c r="B1079" s="217"/>
      <c r="C1079" s="218"/>
      <c r="D1079" s="213" t="s">
        <v>162</v>
      </c>
      <c r="E1079" s="219" t="s">
        <v>1</v>
      </c>
      <c r="F1079" s="220" t="s">
        <v>1452</v>
      </c>
      <c r="G1079" s="218"/>
      <c r="H1079" s="221">
        <v>1.0049999999999999</v>
      </c>
      <c r="I1079" s="222"/>
      <c r="J1079" s="218"/>
      <c r="K1079" s="218"/>
      <c r="L1079" s="223"/>
      <c r="M1079" s="224"/>
      <c r="N1079" s="225"/>
      <c r="O1079" s="225"/>
      <c r="P1079" s="225"/>
      <c r="Q1079" s="225"/>
      <c r="R1079" s="225"/>
      <c r="S1079" s="225"/>
      <c r="T1079" s="226"/>
      <c r="AT1079" s="227" t="s">
        <v>162</v>
      </c>
      <c r="AU1079" s="227" t="s">
        <v>89</v>
      </c>
      <c r="AV1079" s="13" t="s">
        <v>89</v>
      </c>
      <c r="AW1079" s="13" t="s">
        <v>34</v>
      </c>
      <c r="AX1079" s="13" t="s">
        <v>80</v>
      </c>
      <c r="AY1079" s="227" t="s">
        <v>151</v>
      </c>
    </row>
    <row r="1080" spans="2:51" s="15" customFormat="1" ht="10.199999999999999">
      <c r="B1080" s="239"/>
      <c r="C1080" s="240"/>
      <c r="D1080" s="213" t="s">
        <v>162</v>
      </c>
      <c r="E1080" s="241" t="s">
        <v>1</v>
      </c>
      <c r="F1080" s="242" t="s">
        <v>238</v>
      </c>
      <c r="G1080" s="240"/>
      <c r="H1080" s="241" t="s">
        <v>1</v>
      </c>
      <c r="I1080" s="243"/>
      <c r="J1080" s="240"/>
      <c r="K1080" s="240"/>
      <c r="L1080" s="244"/>
      <c r="M1080" s="245"/>
      <c r="N1080" s="246"/>
      <c r="O1080" s="246"/>
      <c r="P1080" s="246"/>
      <c r="Q1080" s="246"/>
      <c r="R1080" s="246"/>
      <c r="S1080" s="246"/>
      <c r="T1080" s="247"/>
      <c r="AT1080" s="248" t="s">
        <v>162</v>
      </c>
      <c r="AU1080" s="248" t="s">
        <v>89</v>
      </c>
      <c r="AV1080" s="15" t="s">
        <v>85</v>
      </c>
      <c r="AW1080" s="15" t="s">
        <v>34</v>
      </c>
      <c r="AX1080" s="15" t="s">
        <v>80</v>
      </c>
      <c r="AY1080" s="248" t="s">
        <v>151</v>
      </c>
    </row>
    <row r="1081" spans="2:51" s="13" customFormat="1" ht="10.199999999999999">
      <c r="B1081" s="217"/>
      <c r="C1081" s="218"/>
      <c r="D1081" s="213" t="s">
        <v>162</v>
      </c>
      <c r="E1081" s="219" t="s">
        <v>1</v>
      </c>
      <c r="F1081" s="220" t="s">
        <v>1453</v>
      </c>
      <c r="G1081" s="218"/>
      <c r="H1081" s="221">
        <v>-4.2</v>
      </c>
      <c r="I1081" s="222"/>
      <c r="J1081" s="218"/>
      <c r="K1081" s="218"/>
      <c r="L1081" s="223"/>
      <c r="M1081" s="224"/>
      <c r="N1081" s="225"/>
      <c r="O1081" s="225"/>
      <c r="P1081" s="225"/>
      <c r="Q1081" s="225"/>
      <c r="R1081" s="225"/>
      <c r="S1081" s="225"/>
      <c r="T1081" s="226"/>
      <c r="AT1081" s="227" t="s">
        <v>162</v>
      </c>
      <c r="AU1081" s="227" t="s">
        <v>89</v>
      </c>
      <c r="AV1081" s="13" t="s">
        <v>89</v>
      </c>
      <c r="AW1081" s="13" t="s">
        <v>34</v>
      </c>
      <c r="AX1081" s="13" t="s">
        <v>80</v>
      </c>
      <c r="AY1081" s="227" t="s">
        <v>151</v>
      </c>
    </row>
    <row r="1082" spans="2:51" s="13" customFormat="1" ht="10.199999999999999">
      <c r="B1082" s="217"/>
      <c r="C1082" s="218"/>
      <c r="D1082" s="213" t="s">
        <v>162</v>
      </c>
      <c r="E1082" s="219" t="s">
        <v>1</v>
      </c>
      <c r="F1082" s="220" t="s">
        <v>1431</v>
      </c>
      <c r="G1082" s="218"/>
      <c r="H1082" s="221">
        <v>-1.5760000000000001</v>
      </c>
      <c r="I1082" s="222"/>
      <c r="J1082" s="218"/>
      <c r="K1082" s="218"/>
      <c r="L1082" s="223"/>
      <c r="M1082" s="224"/>
      <c r="N1082" s="225"/>
      <c r="O1082" s="225"/>
      <c r="P1082" s="225"/>
      <c r="Q1082" s="225"/>
      <c r="R1082" s="225"/>
      <c r="S1082" s="225"/>
      <c r="T1082" s="226"/>
      <c r="AT1082" s="227" t="s">
        <v>162</v>
      </c>
      <c r="AU1082" s="227" t="s">
        <v>89</v>
      </c>
      <c r="AV1082" s="13" t="s">
        <v>89</v>
      </c>
      <c r="AW1082" s="13" t="s">
        <v>34</v>
      </c>
      <c r="AX1082" s="13" t="s">
        <v>80</v>
      </c>
      <c r="AY1082" s="227" t="s">
        <v>151</v>
      </c>
    </row>
    <row r="1083" spans="2:51" s="16" customFormat="1" ht="10.199999999999999">
      <c r="B1083" s="259"/>
      <c r="C1083" s="260"/>
      <c r="D1083" s="213" t="s">
        <v>162</v>
      </c>
      <c r="E1083" s="261" t="s">
        <v>1</v>
      </c>
      <c r="F1083" s="262" t="s">
        <v>274</v>
      </c>
      <c r="G1083" s="260"/>
      <c r="H1083" s="263">
        <v>59.548999999999985</v>
      </c>
      <c r="I1083" s="264"/>
      <c r="J1083" s="260"/>
      <c r="K1083" s="260"/>
      <c r="L1083" s="265"/>
      <c r="M1083" s="266"/>
      <c r="N1083" s="267"/>
      <c r="O1083" s="267"/>
      <c r="P1083" s="267"/>
      <c r="Q1083" s="267"/>
      <c r="R1083" s="267"/>
      <c r="S1083" s="267"/>
      <c r="T1083" s="268"/>
      <c r="AT1083" s="269" t="s">
        <v>162</v>
      </c>
      <c r="AU1083" s="269" t="s">
        <v>89</v>
      </c>
      <c r="AV1083" s="16" t="s">
        <v>170</v>
      </c>
      <c r="AW1083" s="16" t="s">
        <v>34</v>
      </c>
      <c r="AX1083" s="16" t="s">
        <v>80</v>
      </c>
      <c r="AY1083" s="269" t="s">
        <v>151</v>
      </c>
    </row>
    <row r="1084" spans="2:51" s="15" customFormat="1" ht="10.199999999999999">
      <c r="B1084" s="239"/>
      <c r="C1084" s="240"/>
      <c r="D1084" s="213" t="s">
        <v>162</v>
      </c>
      <c r="E1084" s="241" t="s">
        <v>1</v>
      </c>
      <c r="F1084" s="242" t="s">
        <v>233</v>
      </c>
      <c r="G1084" s="240"/>
      <c r="H1084" s="241" t="s">
        <v>1</v>
      </c>
      <c r="I1084" s="243"/>
      <c r="J1084" s="240"/>
      <c r="K1084" s="240"/>
      <c r="L1084" s="244"/>
      <c r="M1084" s="245"/>
      <c r="N1084" s="246"/>
      <c r="O1084" s="246"/>
      <c r="P1084" s="246"/>
      <c r="Q1084" s="246"/>
      <c r="R1084" s="246"/>
      <c r="S1084" s="246"/>
      <c r="T1084" s="247"/>
      <c r="AT1084" s="248" t="s">
        <v>162</v>
      </c>
      <c r="AU1084" s="248" t="s">
        <v>89</v>
      </c>
      <c r="AV1084" s="15" t="s">
        <v>85</v>
      </c>
      <c r="AW1084" s="15" t="s">
        <v>34</v>
      </c>
      <c r="AX1084" s="15" t="s">
        <v>80</v>
      </c>
      <c r="AY1084" s="248" t="s">
        <v>151</v>
      </c>
    </row>
    <row r="1085" spans="2:51" s="13" customFormat="1" ht="10.199999999999999">
      <c r="B1085" s="217"/>
      <c r="C1085" s="218"/>
      <c r="D1085" s="213" t="s">
        <v>162</v>
      </c>
      <c r="E1085" s="219" t="s">
        <v>1</v>
      </c>
      <c r="F1085" s="220" t="s">
        <v>1454</v>
      </c>
      <c r="G1085" s="218"/>
      <c r="H1085" s="221">
        <v>22.475000000000001</v>
      </c>
      <c r="I1085" s="222"/>
      <c r="J1085" s="218"/>
      <c r="K1085" s="218"/>
      <c r="L1085" s="223"/>
      <c r="M1085" s="224"/>
      <c r="N1085" s="225"/>
      <c r="O1085" s="225"/>
      <c r="P1085" s="225"/>
      <c r="Q1085" s="225"/>
      <c r="R1085" s="225"/>
      <c r="S1085" s="225"/>
      <c r="T1085" s="226"/>
      <c r="AT1085" s="227" t="s">
        <v>162</v>
      </c>
      <c r="AU1085" s="227" t="s">
        <v>89</v>
      </c>
      <c r="AV1085" s="13" t="s">
        <v>89</v>
      </c>
      <c r="AW1085" s="13" t="s">
        <v>34</v>
      </c>
      <c r="AX1085" s="13" t="s">
        <v>80</v>
      </c>
      <c r="AY1085" s="227" t="s">
        <v>151</v>
      </c>
    </row>
    <row r="1086" spans="2:51" s="13" customFormat="1" ht="10.199999999999999">
      <c r="B1086" s="217"/>
      <c r="C1086" s="218"/>
      <c r="D1086" s="213" t="s">
        <v>162</v>
      </c>
      <c r="E1086" s="219" t="s">
        <v>1</v>
      </c>
      <c r="F1086" s="220" t="s">
        <v>1455</v>
      </c>
      <c r="G1086" s="218"/>
      <c r="H1086" s="221">
        <v>0.11</v>
      </c>
      <c r="I1086" s="222"/>
      <c r="J1086" s="218"/>
      <c r="K1086" s="218"/>
      <c r="L1086" s="223"/>
      <c r="M1086" s="224"/>
      <c r="N1086" s="225"/>
      <c r="O1086" s="225"/>
      <c r="P1086" s="225"/>
      <c r="Q1086" s="225"/>
      <c r="R1086" s="225"/>
      <c r="S1086" s="225"/>
      <c r="T1086" s="226"/>
      <c r="AT1086" s="227" t="s">
        <v>162</v>
      </c>
      <c r="AU1086" s="227" t="s">
        <v>89</v>
      </c>
      <c r="AV1086" s="13" t="s">
        <v>89</v>
      </c>
      <c r="AW1086" s="13" t="s">
        <v>34</v>
      </c>
      <c r="AX1086" s="13" t="s">
        <v>80</v>
      </c>
      <c r="AY1086" s="227" t="s">
        <v>151</v>
      </c>
    </row>
    <row r="1087" spans="2:51" s="13" customFormat="1" ht="10.199999999999999">
      <c r="B1087" s="217"/>
      <c r="C1087" s="218"/>
      <c r="D1087" s="213" t="s">
        <v>162</v>
      </c>
      <c r="E1087" s="219" t="s">
        <v>1</v>
      </c>
      <c r="F1087" s="220" t="s">
        <v>1456</v>
      </c>
      <c r="G1087" s="218"/>
      <c r="H1087" s="221">
        <v>0.54</v>
      </c>
      <c r="I1087" s="222"/>
      <c r="J1087" s="218"/>
      <c r="K1087" s="218"/>
      <c r="L1087" s="223"/>
      <c r="M1087" s="224"/>
      <c r="N1087" s="225"/>
      <c r="O1087" s="225"/>
      <c r="P1087" s="225"/>
      <c r="Q1087" s="225"/>
      <c r="R1087" s="225"/>
      <c r="S1087" s="225"/>
      <c r="T1087" s="226"/>
      <c r="AT1087" s="227" t="s">
        <v>162</v>
      </c>
      <c r="AU1087" s="227" t="s">
        <v>89</v>
      </c>
      <c r="AV1087" s="13" t="s">
        <v>89</v>
      </c>
      <c r="AW1087" s="13" t="s">
        <v>34</v>
      </c>
      <c r="AX1087" s="13" t="s">
        <v>80</v>
      </c>
      <c r="AY1087" s="227" t="s">
        <v>151</v>
      </c>
    </row>
    <row r="1088" spans="2:51" s="15" customFormat="1" ht="10.199999999999999">
      <c r="B1088" s="239"/>
      <c r="C1088" s="240"/>
      <c r="D1088" s="213" t="s">
        <v>162</v>
      </c>
      <c r="E1088" s="241" t="s">
        <v>1</v>
      </c>
      <c r="F1088" s="242" t="s">
        <v>238</v>
      </c>
      <c r="G1088" s="240"/>
      <c r="H1088" s="241" t="s">
        <v>1</v>
      </c>
      <c r="I1088" s="243"/>
      <c r="J1088" s="240"/>
      <c r="K1088" s="240"/>
      <c r="L1088" s="244"/>
      <c r="M1088" s="245"/>
      <c r="N1088" s="246"/>
      <c r="O1088" s="246"/>
      <c r="P1088" s="246"/>
      <c r="Q1088" s="246"/>
      <c r="R1088" s="246"/>
      <c r="S1088" s="246"/>
      <c r="T1088" s="247"/>
      <c r="AT1088" s="248" t="s">
        <v>162</v>
      </c>
      <c r="AU1088" s="248" t="s">
        <v>89</v>
      </c>
      <c r="AV1088" s="15" t="s">
        <v>85</v>
      </c>
      <c r="AW1088" s="15" t="s">
        <v>34</v>
      </c>
      <c r="AX1088" s="15" t="s">
        <v>80</v>
      </c>
      <c r="AY1088" s="248" t="s">
        <v>151</v>
      </c>
    </row>
    <row r="1089" spans="2:51" s="13" customFormat="1" ht="10.199999999999999">
      <c r="B1089" s="217"/>
      <c r="C1089" s="218"/>
      <c r="D1089" s="213" t="s">
        <v>162</v>
      </c>
      <c r="E1089" s="219" t="s">
        <v>1</v>
      </c>
      <c r="F1089" s="220" t="s">
        <v>1457</v>
      </c>
      <c r="G1089" s="218"/>
      <c r="H1089" s="221">
        <v>-0.16</v>
      </c>
      <c r="I1089" s="222"/>
      <c r="J1089" s="218"/>
      <c r="K1089" s="218"/>
      <c r="L1089" s="223"/>
      <c r="M1089" s="224"/>
      <c r="N1089" s="225"/>
      <c r="O1089" s="225"/>
      <c r="P1089" s="225"/>
      <c r="Q1089" s="225"/>
      <c r="R1089" s="225"/>
      <c r="S1089" s="225"/>
      <c r="T1089" s="226"/>
      <c r="AT1089" s="227" t="s">
        <v>162</v>
      </c>
      <c r="AU1089" s="227" t="s">
        <v>89</v>
      </c>
      <c r="AV1089" s="13" t="s">
        <v>89</v>
      </c>
      <c r="AW1089" s="13" t="s">
        <v>34</v>
      </c>
      <c r="AX1089" s="13" t="s">
        <v>80</v>
      </c>
      <c r="AY1089" s="227" t="s">
        <v>151</v>
      </c>
    </row>
    <row r="1090" spans="2:51" s="13" customFormat="1" ht="10.199999999999999">
      <c r="B1090" s="217"/>
      <c r="C1090" s="218"/>
      <c r="D1090" s="213" t="s">
        <v>162</v>
      </c>
      <c r="E1090" s="219" t="s">
        <v>1</v>
      </c>
      <c r="F1090" s="220" t="s">
        <v>1458</v>
      </c>
      <c r="G1090" s="218"/>
      <c r="H1090" s="221">
        <v>-0.89</v>
      </c>
      <c r="I1090" s="222"/>
      <c r="J1090" s="218"/>
      <c r="K1090" s="218"/>
      <c r="L1090" s="223"/>
      <c r="M1090" s="224"/>
      <c r="N1090" s="225"/>
      <c r="O1090" s="225"/>
      <c r="P1090" s="225"/>
      <c r="Q1090" s="225"/>
      <c r="R1090" s="225"/>
      <c r="S1090" s="225"/>
      <c r="T1090" s="226"/>
      <c r="AT1090" s="227" t="s">
        <v>162</v>
      </c>
      <c r="AU1090" s="227" t="s">
        <v>89</v>
      </c>
      <c r="AV1090" s="13" t="s">
        <v>89</v>
      </c>
      <c r="AW1090" s="13" t="s">
        <v>34</v>
      </c>
      <c r="AX1090" s="13" t="s">
        <v>80</v>
      </c>
      <c r="AY1090" s="227" t="s">
        <v>151</v>
      </c>
    </row>
    <row r="1091" spans="2:51" s="16" customFormat="1" ht="10.199999999999999">
      <c r="B1091" s="259"/>
      <c r="C1091" s="260"/>
      <c r="D1091" s="213" t="s">
        <v>162</v>
      </c>
      <c r="E1091" s="261" t="s">
        <v>1</v>
      </c>
      <c r="F1091" s="262" t="s">
        <v>274</v>
      </c>
      <c r="G1091" s="260"/>
      <c r="H1091" s="263">
        <v>22.074999999999999</v>
      </c>
      <c r="I1091" s="264"/>
      <c r="J1091" s="260"/>
      <c r="K1091" s="260"/>
      <c r="L1091" s="265"/>
      <c r="M1091" s="266"/>
      <c r="N1091" s="267"/>
      <c r="O1091" s="267"/>
      <c r="P1091" s="267"/>
      <c r="Q1091" s="267"/>
      <c r="R1091" s="267"/>
      <c r="S1091" s="267"/>
      <c r="T1091" s="268"/>
      <c r="AT1091" s="269" t="s">
        <v>162</v>
      </c>
      <c r="AU1091" s="269" t="s">
        <v>89</v>
      </c>
      <c r="AV1091" s="16" t="s">
        <v>170</v>
      </c>
      <c r="AW1091" s="16" t="s">
        <v>34</v>
      </c>
      <c r="AX1091" s="16" t="s">
        <v>80</v>
      </c>
      <c r="AY1091" s="269" t="s">
        <v>151</v>
      </c>
    </row>
    <row r="1092" spans="2:51" s="15" customFormat="1" ht="10.199999999999999">
      <c r="B1092" s="239"/>
      <c r="C1092" s="240"/>
      <c r="D1092" s="213" t="s">
        <v>162</v>
      </c>
      <c r="E1092" s="241" t="s">
        <v>1</v>
      </c>
      <c r="F1092" s="242" t="s">
        <v>275</v>
      </c>
      <c r="G1092" s="240"/>
      <c r="H1092" s="241" t="s">
        <v>1</v>
      </c>
      <c r="I1092" s="243"/>
      <c r="J1092" s="240"/>
      <c r="K1092" s="240"/>
      <c r="L1092" s="244"/>
      <c r="M1092" s="245"/>
      <c r="N1092" s="246"/>
      <c r="O1092" s="246"/>
      <c r="P1092" s="246"/>
      <c r="Q1092" s="246"/>
      <c r="R1092" s="246"/>
      <c r="S1092" s="246"/>
      <c r="T1092" s="247"/>
      <c r="AT1092" s="248" t="s">
        <v>162</v>
      </c>
      <c r="AU1092" s="248" t="s">
        <v>89</v>
      </c>
      <c r="AV1092" s="15" t="s">
        <v>85</v>
      </c>
      <c r="AW1092" s="15" t="s">
        <v>34</v>
      </c>
      <c r="AX1092" s="15" t="s">
        <v>80</v>
      </c>
      <c r="AY1092" s="248" t="s">
        <v>151</v>
      </c>
    </row>
    <row r="1093" spans="2:51" s="13" customFormat="1" ht="10.199999999999999">
      <c r="B1093" s="217"/>
      <c r="C1093" s="218"/>
      <c r="D1093" s="213" t="s">
        <v>162</v>
      </c>
      <c r="E1093" s="219" t="s">
        <v>1</v>
      </c>
      <c r="F1093" s="220" t="s">
        <v>1459</v>
      </c>
      <c r="G1093" s="218"/>
      <c r="H1093" s="221">
        <v>29.896000000000001</v>
      </c>
      <c r="I1093" s="222"/>
      <c r="J1093" s="218"/>
      <c r="K1093" s="218"/>
      <c r="L1093" s="223"/>
      <c r="M1093" s="224"/>
      <c r="N1093" s="225"/>
      <c r="O1093" s="225"/>
      <c r="P1093" s="225"/>
      <c r="Q1093" s="225"/>
      <c r="R1093" s="225"/>
      <c r="S1093" s="225"/>
      <c r="T1093" s="226"/>
      <c r="AT1093" s="227" t="s">
        <v>162</v>
      </c>
      <c r="AU1093" s="227" t="s">
        <v>89</v>
      </c>
      <c r="AV1093" s="13" t="s">
        <v>89</v>
      </c>
      <c r="AW1093" s="13" t="s">
        <v>34</v>
      </c>
      <c r="AX1093" s="13" t="s">
        <v>80</v>
      </c>
      <c r="AY1093" s="227" t="s">
        <v>151</v>
      </c>
    </row>
    <row r="1094" spans="2:51" s="13" customFormat="1" ht="10.199999999999999">
      <c r="B1094" s="217"/>
      <c r="C1094" s="218"/>
      <c r="D1094" s="213" t="s">
        <v>162</v>
      </c>
      <c r="E1094" s="219" t="s">
        <v>1</v>
      </c>
      <c r="F1094" s="220" t="s">
        <v>1460</v>
      </c>
      <c r="G1094" s="218"/>
      <c r="H1094" s="221">
        <v>0.98</v>
      </c>
      <c r="I1094" s="222"/>
      <c r="J1094" s="218"/>
      <c r="K1094" s="218"/>
      <c r="L1094" s="223"/>
      <c r="M1094" s="224"/>
      <c r="N1094" s="225"/>
      <c r="O1094" s="225"/>
      <c r="P1094" s="225"/>
      <c r="Q1094" s="225"/>
      <c r="R1094" s="225"/>
      <c r="S1094" s="225"/>
      <c r="T1094" s="226"/>
      <c r="AT1094" s="227" t="s">
        <v>162</v>
      </c>
      <c r="AU1094" s="227" t="s">
        <v>89</v>
      </c>
      <c r="AV1094" s="13" t="s">
        <v>89</v>
      </c>
      <c r="AW1094" s="13" t="s">
        <v>34</v>
      </c>
      <c r="AX1094" s="13" t="s">
        <v>80</v>
      </c>
      <c r="AY1094" s="227" t="s">
        <v>151</v>
      </c>
    </row>
    <row r="1095" spans="2:51" s="13" customFormat="1" ht="10.199999999999999">
      <c r="B1095" s="217"/>
      <c r="C1095" s="218"/>
      <c r="D1095" s="213" t="s">
        <v>162</v>
      </c>
      <c r="E1095" s="219" t="s">
        <v>1</v>
      </c>
      <c r="F1095" s="220" t="s">
        <v>1461</v>
      </c>
      <c r="G1095" s="218"/>
      <c r="H1095" s="221">
        <v>0.67500000000000004</v>
      </c>
      <c r="I1095" s="222"/>
      <c r="J1095" s="218"/>
      <c r="K1095" s="218"/>
      <c r="L1095" s="223"/>
      <c r="M1095" s="224"/>
      <c r="N1095" s="225"/>
      <c r="O1095" s="225"/>
      <c r="P1095" s="225"/>
      <c r="Q1095" s="225"/>
      <c r="R1095" s="225"/>
      <c r="S1095" s="225"/>
      <c r="T1095" s="226"/>
      <c r="AT1095" s="227" t="s">
        <v>162</v>
      </c>
      <c r="AU1095" s="227" t="s">
        <v>89</v>
      </c>
      <c r="AV1095" s="13" t="s">
        <v>89</v>
      </c>
      <c r="AW1095" s="13" t="s">
        <v>34</v>
      </c>
      <c r="AX1095" s="13" t="s">
        <v>80</v>
      </c>
      <c r="AY1095" s="227" t="s">
        <v>151</v>
      </c>
    </row>
    <row r="1096" spans="2:51" s="15" customFormat="1" ht="10.199999999999999">
      <c r="B1096" s="239"/>
      <c r="C1096" s="240"/>
      <c r="D1096" s="213" t="s">
        <v>162</v>
      </c>
      <c r="E1096" s="241" t="s">
        <v>1</v>
      </c>
      <c r="F1096" s="242" t="s">
        <v>238</v>
      </c>
      <c r="G1096" s="240"/>
      <c r="H1096" s="241" t="s">
        <v>1</v>
      </c>
      <c r="I1096" s="243"/>
      <c r="J1096" s="240"/>
      <c r="K1096" s="240"/>
      <c r="L1096" s="244"/>
      <c r="M1096" s="245"/>
      <c r="N1096" s="246"/>
      <c r="O1096" s="246"/>
      <c r="P1096" s="246"/>
      <c r="Q1096" s="246"/>
      <c r="R1096" s="246"/>
      <c r="S1096" s="246"/>
      <c r="T1096" s="247"/>
      <c r="AT1096" s="248" t="s">
        <v>162</v>
      </c>
      <c r="AU1096" s="248" t="s">
        <v>89</v>
      </c>
      <c r="AV1096" s="15" t="s">
        <v>85</v>
      </c>
      <c r="AW1096" s="15" t="s">
        <v>34</v>
      </c>
      <c r="AX1096" s="15" t="s">
        <v>80</v>
      </c>
      <c r="AY1096" s="248" t="s">
        <v>151</v>
      </c>
    </row>
    <row r="1097" spans="2:51" s="13" customFormat="1" ht="10.199999999999999">
      <c r="B1097" s="217"/>
      <c r="C1097" s="218"/>
      <c r="D1097" s="213" t="s">
        <v>162</v>
      </c>
      <c r="E1097" s="219" t="s">
        <v>1</v>
      </c>
      <c r="F1097" s="220" t="s">
        <v>1462</v>
      </c>
      <c r="G1097" s="218"/>
      <c r="H1097" s="221">
        <v>-0.8</v>
      </c>
      <c r="I1097" s="222"/>
      <c r="J1097" s="218"/>
      <c r="K1097" s="218"/>
      <c r="L1097" s="223"/>
      <c r="M1097" s="224"/>
      <c r="N1097" s="225"/>
      <c r="O1097" s="225"/>
      <c r="P1097" s="225"/>
      <c r="Q1097" s="225"/>
      <c r="R1097" s="225"/>
      <c r="S1097" s="225"/>
      <c r="T1097" s="226"/>
      <c r="AT1097" s="227" t="s">
        <v>162</v>
      </c>
      <c r="AU1097" s="227" t="s">
        <v>89</v>
      </c>
      <c r="AV1097" s="13" t="s">
        <v>89</v>
      </c>
      <c r="AW1097" s="13" t="s">
        <v>34</v>
      </c>
      <c r="AX1097" s="13" t="s">
        <v>80</v>
      </c>
      <c r="AY1097" s="227" t="s">
        <v>151</v>
      </c>
    </row>
    <row r="1098" spans="2:51" s="13" customFormat="1" ht="10.199999999999999">
      <c r="B1098" s="217"/>
      <c r="C1098" s="218"/>
      <c r="D1098" s="213" t="s">
        <v>162</v>
      </c>
      <c r="E1098" s="219" t="s">
        <v>1</v>
      </c>
      <c r="F1098" s="220" t="s">
        <v>1463</v>
      </c>
      <c r="G1098" s="218"/>
      <c r="H1098" s="221">
        <v>-1.68</v>
      </c>
      <c r="I1098" s="222"/>
      <c r="J1098" s="218"/>
      <c r="K1098" s="218"/>
      <c r="L1098" s="223"/>
      <c r="M1098" s="224"/>
      <c r="N1098" s="225"/>
      <c r="O1098" s="225"/>
      <c r="P1098" s="225"/>
      <c r="Q1098" s="225"/>
      <c r="R1098" s="225"/>
      <c r="S1098" s="225"/>
      <c r="T1098" s="226"/>
      <c r="AT1098" s="227" t="s">
        <v>162</v>
      </c>
      <c r="AU1098" s="227" t="s">
        <v>89</v>
      </c>
      <c r="AV1098" s="13" t="s">
        <v>89</v>
      </c>
      <c r="AW1098" s="13" t="s">
        <v>34</v>
      </c>
      <c r="AX1098" s="13" t="s">
        <v>80</v>
      </c>
      <c r="AY1098" s="227" t="s">
        <v>151</v>
      </c>
    </row>
    <row r="1099" spans="2:51" s="16" customFormat="1" ht="10.199999999999999">
      <c r="B1099" s="259"/>
      <c r="C1099" s="260"/>
      <c r="D1099" s="213" t="s">
        <v>162</v>
      </c>
      <c r="E1099" s="261" t="s">
        <v>1</v>
      </c>
      <c r="F1099" s="262" t="s">
        <v>274</v>
      </c>
      <c r="G1099" s="260"/>
      <c r="H1099" s="263">
        <v>29.071000000000002</v>
      </c>
      <c r="I1099" s="264"/>
      <c r="J1099" s="260"/>
      <c r="K1099" s="260"/>
      <c r="L1099" s="265"/>
      <c r="M1099" s="266"/>
      <c r="N1099" s="267"/>
      <c r="O1099" s="267"/>
      <c r="P1099" s="267"/>
      <c r="Q1099" s="267"/>
      <c r="R1099" s="267"/>
      <c r="S1099" s="267"/>
      <c r="T1099" s="268"/>
      <c r="AT1099" s="269" t="s">
        <v>162</v>
      </c>
      <c r="AU1099" s="269" t="s">
        <v>89</v>
      </c>
      <c r="AV1099" s="16" t="s">
        <v>170</v>
      </c>
      <c r="AW1099" s="16" t="s">
        <v>34</v>
      </c>
      <c r="AX1099" s="16" t="s">
        <v>80</v>
      </c>
      <c r="AY1099" s="269" t="s">
        <v>151</v>
      </c>
    </row>
    <row r="1100" spans="2:51" s="15" customFormat="1" ht="10.199999999999999">
      <c r="B1100" s="239"/>
      <c r="C1100" s="240"/>
      <c r="D1100" s="213" t="s">
        <v>162</v>
      </c>
      <c r="E1100" s="241" t="s">
        <v>1</v>
      </c>
      <c r="F1100" s="242" t="s">
        <v>399</v>
      </c>
      <c r="G1100" s="240"/>
      <c r="H1100" s="241" t="s">
        <v>1</v>
      </c>
      <c r="I1100" s="243"/>
      <c r="J1100" s="240"/>
      <c r="K1100" s="240"/>
      <c r="L1100" s="244"/>
      <c r="M1100" s="245"/>
      <c r="N1100" s="246"/>
      <c r="O1100" s="246"/>
      <c r="P1100" s="246"/>
      <c r="Q1100" s="246"/>
      <c r="R1100" s="246"/>
      <c r="S1100" s="246"/>
      <c r="T1100" s="247"/>
      <c r="AT1100" s="248" t="s">
        <v>162</v>
      </c>
      <c r="AU1100" s="248" t="s">
        <v>89</v>
      </c>
      <c r="AV1100" s="15" t="s">
        <v>85</v>
      </c>
      <c r="AW1100" s="15" t="s">
        <v>34</v>
      </c>
      <c r="AX1100" s="15" t="s">
        <v>80</v>
      </c>
      <c r="AY1100" s="248" t="s">
        <v>151</v>
      </c>
    </row>
    <row r="1101" spans="2:51" s="13" customFormat="1" ht="10.199999999999999">
      <c r="B1101" s="217"/>
      <c r="C1101" s="218"/>
      <c r="D1101" s="213" t="s">
        <v>162</v>
      </c>
      <c r="E1101" s="219" t="s">
        <v>1</v>
      </c>
      <c r="F1101" s="220" t="s">
        <v>400</v>
      </c>
      <c r="G1101" s="218"/>
      <c r="H1101" s="221">
        <v>2.66</v>
      </c>
      <c r="I1101" s="222"/>
      <c r="J1101" s="218"/>
      <c r="K1101" s="218"/>
      <c r="L1101" s="223"/>
      <c r="M1101" s="224"/>
      <c r="N1101" s="225"/>
      <c r="O1101" s="225"/>
      <c r="P1101" s="225"/>
      <c r="Q1101" s="225"/>
      <c r="R1101" s="225"/>
      <c r="S1101" s="225"/>
      <c r="T1101" s="226"/>
      <c r="AT1101" s="227" t="s">
        <v>162</v>
      </c>
      <c r="AU1101" s="227" t="s">
        <v>89</v>
      </c>
      <c r="AV1101" s="13" t="s">
        <v>89</v>
      </c>
      <c r="AW1101" s="13" t="s">
        <v>34</v>
      </c>
      <c r="AX1101" s="13" t="s">
        <v>80</v>
      </c>
      <c r="AY1101" s="227" t="s">
        <v>151</v>
      </c>
    </row>
    <row r="1102" spans="2:51" s="13" customFormat="1" ht="10.199999999999999">
      <c r="B1102" s="217"/>
      <c r="C1102" s="218"/>
      <c r="D1102" s="213" t="s">
        <v>162</v>
      </c>
      <c r="E1102" s="219" t="s">
        <v>1</v>
      </c>
      <c r="F1102" s="220" t="s">
        <v>1464</v>
      </c>
      <c r="G1102" s="218"/>
      <c r="H1102" s="221">
        <v>14.25</v>
      </c>
      <c r="I1102" s="222"/>
      <c r="J1102" s="218"/>
      <c r="K1102" s="218"/>
      <c r="L1102" s="223"/>
      <c r="M1102" s="224"/>
      <c r="N1102" s="225"/>
      <c r="O1102" s="225"/>
      <c r="P1102" s="225"/>
      <c r="Q1102" s="225"/>
      <c r="R1102" s="225"/>
      <c r="S1102" s="225"/>
      <c r="T1102" s="226"/>
      <c r="AT1102" s="227" t="s">
        <v>162</v>
      </c>
      <c r="AU1102" s="227" t="s">
        <v>89</v>
      </c>
      <c r="AV1102" s="13" t="s">
        <v>89</v>
      </c>
      <c r="AW1102" s="13" t="s">
        <v>34</v>
      </c>
      <c r="AX1102" s="13" t="s">
        <v>80</v>
      </c>
      <c r="AY1102" s="227" t="s">
        <v>151</v>
      </c>
    </row>
    <row r="1103" spans="2:51" s="13" customFormat="1" ht="10.199999999999999">
      <c r="B1103" s="217"/>
      <c r="C1103" s="218"/>
      <c r="D1103" s="213" t="s">
        <v>162</v>
      </c>
      <c r="E1103" s="219" t="s">
        <v>1</v>
      </c>
      <c r="F1103" s="220" t="s">
        <v>1465</v>
      </c>
      <c r="G1103" s="218"/>
      <c r="H1103" s="221">
        <v>2.0350000000000001</v>
      </c>
      <c r="I1103" s="222"/>
      <c r="J1103" s="218"/>
      <c r="K1103" s="218"/>
      <c r="L1103" s="223"/>
      <c r="M1103" s="224"/>
      <c r="N1103" s="225"/>
      <c r="O1103" s="225"/>
      <c r="P1103" s="225"/>
      <c r="Q1103" s="225"/>
      <c r="R1103" s="225"/>
      <c r="S1103" s="225"/>
      <c r="T1103" s="226"/>
      <c r="AT1103" s="227" t="s">
        <v>162</v>
      </c>
      <c r="AU1103" s="227" t="s">
        <v>89</v>
      </c>
      <c r="AV1103" s="13" t="s">
        <v>89</v>
      </c>
      <c r="AW1103" s="13" t="s">
        <v>34</v>
      </c>
      <c r="AX1103" s="13" t="s">
        <v>80</v>
      </c>
      <c r="AY1103" s="227" t="s">
        <v>151</v>
      </c>
    </row>
    <row r="1104" spans="2:51" s="13" customFormat="1" ht="10.199999999999999">
      <c r="B1104" s="217"/>
      <c r="C1104" s="218"/>
      <c r="D1104" s="213" t="s">
        <v>162</v>
      </c>
      <c r="E1104" s="219" t="s">
        <v>1</v>
      </c>
      <c r="F1104" s="220" t="s">
        <v>1466</v>
      </c>
      <c r="G1104" s="218"/>
      <c r="H1104" s="221">
        <v>0.70499999999999996</v>
      </c>
      <c r="I1104" s="222"/>
      <c r="J1104" s="218"/>
      <c r="K1104" s="218"/>
      <c r="L1104" s="223"/>
      <c r="M1104" s="224"/>
      <c r="N1104" s="225"/>
      <c r="O1104" s="225"/>
      <c r="P1104" s="225"/>
      <c r="Q1104" s="225"/>
      <c r="R1104" s="225"/>
      <c r="S1104" s="225"/>
      <c r="T1104" s="226"/>
      <c r="AT1104" s="227" t="s">
        <v>162</v>
      </c>
      <c r="AU1104" s="227" t="s">
        <v>89</v>
      </c>
      <c r="AV1104" s="13" t="s">
        <v>89</v>
      </c>
      <c r="AW1104" s="13" t="s">
        <v>34</v>
      </c>
      <c r="AX1104" s="13" t="s">
        <v>80</v>
      </c>
      <c r="AY1104" s="227" t="s">
        <v>151</v>
      </c>
    </row>
    <row r="1105" spans="2:51" s="13" customFormat="1" ht="10.199999999999999">
      <c r="B1105" s="217"/>
      <c r="C1105" s="218"/>
      <c r="D1105" s="213" t="s">
        <v>162</v>
      </c>
      <c r="E1105" s="219" t="s">
        <v>1</v>
      </c>
      <c r="F1105" s="220" t="s">
        <v>1467</v>
      </c>
      <c r="G1105" s="218"/>
      <c r="H1105" s="221">
        <v>0.52500000000000002</v>
      </c>
      <c r="I1105" s="222"/>
      <c r="J1105" s="218"/>
      <c r="K1105" s="218"/>
      <c r="L1105" s="223"/>
      <c r="M1105" s="224"/>
      <c r="N1105" s="225"/>
      <c r="O1105" s="225"/>
      <c r="P1105" s="225"/>
      <c r="Q1105" s="225"/>
      <c r="R1105" s="225"/>
      <c r="S1105" s="225"/>
      <c r="T1105" s="226"/>
      <c r="AT1105" s="227" t="s">
        <v>162</v>
      </c>
      <c r="AU1105" s="227" t="s">
        <v>89</v>
      </c>
      <c r="AV1105" s="13" t="s">
        <v>89</v>
      </c>
      <c r="AW1105" s="13" t="s">
        <v>34</v>
      </c>
      <c r="AX1105" s="13" t="s">
        <v>80</v>
      </c>
      <c r="AY1105" s="227" t="s">
        <v>151</v>
      </c>
    </row>
    <row r="1106" spans="2:51" s="13" customFormat="1" ht="10.199999999999999">
      <c r="B1106" s="217"/>
      <c r="C1106" s="218"/>
      <c r="D1106" s="213" t="s">
        <v>162</v>
      </c>
      <c r="E1106" s="219" t="s">
        <v>1</v>
      </c>
      <c r="F1106" s="220" t="s">
        <v>1468</v>
      </c>
      <c r="G1106" s="218"/>
      <c r="H1106" s="221">
        <v>0.72</v>
      </c>
      <c r="I1106" s="222"/>
      <c r="J1106" s="218"/>
      <c r="K1106" s="218"/>
      <c r="L1106" s="223"/>
      <c r="M1106" s="224"/>
      <c r="N1106" s="225"/>
      <c r="O1106" s="225"/>
      <c r="P1106" s="225"/>
      <c r="Q1106" s="225"/>
      <c r="R1106" s="225"/>
      <c r="S1106" s="225"/>
      <c r="T1106" s="226"/>
      <c r="AT1106" s="227" t="s">
        <v>162</v>
      </c>
      <c r="AU1106" s="227" t="s">
        <v>89</v>
      </c>
      <c r="AV1106" s="13" t="s">
        <v>89</v>
      </c>
      <c r="AW1106" s="13" t="s">
        <v>34</v>
      </c>
      <c r="AX1106" s="13" t="s">
        <v>80</v>
      </c>
      <c r="AY1106" s="227" t="s">
        <v>151</v>
      </c>
    </row>
    <row r="1107" spans="2:51" s="15" customFormat="1" ht="10.199999999999999">
      <c r="B1107" s="239"/>
      <c r="C1107" s="240"/>
      <c r="D1107" s="213" t="s">
        <v>162</v>
      </c>
      <c r="E1107" s="241" t="s">
        <v>1</v>
      </c>
      <c r="F1107" s="242" t="s">
        <v>238</v>
      </c>
      <c r="G1107" s="240"/>
      <c r="H1107" s="241" t="s">
        <v>1</v>
      </c>
      <c r="I1107" s="243"/>
      <c r="J1107" s="240"/>
      <c r="K1107" s="240"/>
      <c r="L1107" s="244"/>
      <c r="M1107" s="245"/>
      <c r="N1107" s="246"/>
      <c r="O1107" s="246"/>
      <c r="P1107" s="246"/>
      <c r="Q1107" s="246"/>
      <c r="R1107" s="246"/>
      <c r="S1107" s="246"/>
      <c r="T1107" s="247"/>
      <c r="AT1107" s="248" t="s">
        <v>162</v>
      </c>
      <c r="AU1107" s="248" t="s">
        <v>89</v>
      </c>
      <c r="AV1107" s="15" t="s">
        <v>85</v>
      </c>
      <c r="AW1107" s="15" t="s">
        <v>34</v>
      </c>
      <c r="AX1107" s="15" t="s">
        <v>80</v>
      </c>
      <c r="AY1107" s="248" t="s">
        <v>151</v>
      </c>
    </row>
    <row r="1108" spans="2:51" s="13" customFormat="1" ht="10.199999999999999">
      <c r="B1108" s="217"/>
      <c r="C1108" s="218"/>
      <c r="D1108" s="213" t="s">
        <v>162</v>
      </c>
      <c r="E1108" s="219" t="s">
        <v>1</v>
      </c>
      <c r="F1108" s="220" t="s">
        <v>1431</v>
      </c>
      <c r="G1108" s="218"/>
      <c r="H1108" s="221">
        <v>-1.5760000000000001</v>
      </c>
      <c r="I1108" s="222"/>
      <c r="J1108" s="218"/>
      <c r="K1108" s="218"/>
      <c r="L1108" s="223"/>
      <c r="M1108" s="224"/>
      <c r="N1108" s="225"/>
      <c r="O1108" s="225"/>
      <c r="P1108" s="225"/>
      <c r="Q1108" s="225"/>
      <c r="R1108" s="225"/>
      <c r="S1108" s="225"/>
      <c r="T1108" s="226"/>
      <c r="AT1108" s="227" t="s">
        <v>162</v>
      </c>
      <c r="AU1108" s="227" t="s">
        <v>89</v>
      </c>
      <c r="AV1108" s="13" t="s">
        <v>89</v>
      </c>
      <c r="AW1108" s="13" t="s">
        <v>34</v>
      </c>
      <c r="AX1108" s="13" t="s">
        <v>80</v>
      </c>
      <c r="AY1108" s="227" t="s">
        <v>151</v>
      </c>
    </row>
    <row r="1109" spans="2:51" s="13" customFormat="1" ht="10.199999999999999">
      <c r="B1109" s="217"/>
      <c r="C1109" s="218"/>
      <c r="D1109" s="213" t="s">
        <v>162</v>
      </c>
      <c r="E1109" s="219" t="s">
        <v>1</v>
      </c>
      <c r="F1109" s="220" t="s">
        <v>1469</v>
      </c>
      <c r="G1109" s="218"/>
      <c r="H1109" s="221">
        <v>-0.66</v>
      </c>
      <c r="I1109" s="222"/>
      <c r="J1109" s="218"/>
      <c r="K1109" s="218"/>
      <c r="L1109" s="223"/>
      <c r="M1109" s="224"/>
      <c r="N1109" s="225"/>
      <c r="O1109" s="225"/>
      <c r="P1109" s="225"/>
      <c r="Q1109" s="225"/>
      <c r="R1109" s="225"/>
      <c r="S1109" s="225"/>
      <c r="T1109" s="226"/>
      <c r="AT1109" s="227" t="s">
        <v>162</v>
      </c>
      <c r="AU1109" s="227" t="s">
        <v>89</v>
      </c>
      <c r="AV1109" s="13" t="s">
        <v>89</v>
      </c>
      <c r="AW1109" s="13" t="s">
        <v>34</v>
      </c>
      <c r="AX1109" s="13" t="s">
        <v>80</v>
      </c>
      <c r="AY1109" s="227" t="s">
        <v>151</v>
      </c>
    </row>
    <row r="1110" spans="2:51" s="13" customFormat="1" ht="10.199999999999999">
      <c r="B1110" s="217"/>
      <c r="C1110" s="218"/>
      <c r="D1110" s="213" t="s">
        <v>162</v>
      </c>
      <c r="E1110" s="219" t="s">
        <v>1</v>
      </c>
      <c r="F1110" s="220" t="s">
        <v>1470</v>
      </c>
      <c r="G1110" s="218"/>
      <c r="H1110" s="221">
        <v>-1.05</v>
      </c>
      <c r="I1110" s="222"/>
      <c r="J1110" s="218"/>
      <c r="K1110" s="218"/>
      <c r="L1110" s="223"/>
      <c r="M1110" s="224"/>
      <c r="N1110" s="225"/>
      <c r="O1110" s="225"/>
      <c r="P1110" s="225"/>
      <c r="Q1110" s="225"/>
      <c r="R1110" s="225"/>
      <c r="S1110" s="225"/>
      <c r="T1110" s="226"/>
      <c r="AT1110" s="227" t="s">
        <v>162</v>
      </c>
      <c r="AU1110" s="227" t="s">
        <v>89</v>
      </c>
      <c r="AV1110" s="13" t="s">
        <v>89</v>
      </c>
      <c r="AW1110" s="13" t="s">
        <v>34</v>
      </c>
      <c r="AX1110" s="13" t="s">
        <v>80</v>
      </c>
      <c r="AY1110" s="227" t="s">
        <v>151</v>
      </c>
    </row>
    <row r="1111" spans="2:51" s="16" customFormat="1" ht="10.199999999999999">
      <c r="B1111" s="259"/>
      <c r="C1111" s="260"/>
      <c r="D1111" s="213" t="s">
        <v>162</v>
      </c>
      <c r="E1111" s="261" t="s">
        <v>1</v>
      </c>
      <c r="F1111" s="262" t="s">
        <v>274</v>
      </c>
      <c r="G1111" s="260"/>
      <c r="H1111" s="263">
        <v>17.608999999999995</v>
      </c>
      <c r="I1111" s="264"/>
      <c r="J1111" s="260"/>
      <c r="K1111" s="260"/>
      <c r="L1111" s="265"/>
      <c r="M1111" s="266"/>
      <c r="N1111" s="267"/>
      <c r="O1111" s="267"/>
      <c r="P1111" s="267"/>
      <c r="Q1111" s="267"/>
      <c r="R1111" s="267"/>
      <c r="S1111" s="267"/>
      <c r="T1111" s="268"/>
      <c r="AT1111" s="269" t="s">
        <v>162</v>
      </c>
      <c r="AU1111" s="269" t="s">
        <v>89</v>
      </c>
      <c r="AV1111" s="16" t="s">
        <v>170</v>
      </c>
      <c r="AW1111" s="16" t="s">
        <v>34</v>
      </c>
      <c r="AX1111" s="16" t="s">
        <v>80</v>
      </c>
      <c r="AY1111" s="269" t="s">
        <v>151</v>
      </c>
    </row>
    <row r="1112" spans="2:51" s="15" customFormat="1" ht="10.199999999999999">
      <c r="B1112" s="239"/>
      <c r="C1112" s="240"/>
      <c r="D1112" s="213" t="s">
        <v>162</v>
      </c>
      <c r="E1112" s="241" t="s">
        <v>1</v>
      </c>
      <c r="F1112" s="242" t="s">
        <v>401</v>
      </c>
      <c r="G1112" s="240"/>
      <c r="H1112" s="241" t="s">
        <v>1</v>
      </c>
      <c r="I1112" s="243"/>
      <c r="J1112" s="240"/>
      <c r="K1112" s="240"/>
      <c r="L1112" s="244"/>
      <c r="M1112" s="245"/>
      <c r="N1112" s="246"/>
      <c r="O1112" s="246"/>
      <c r="P1112" s="246"/>
      <c r="Q1112" s="246"/>
      <c r="R1112" s="246"/>
      <c r="S1112" s="246"/>
      <c r="T1112" s="247"/>
      <c r="AT1112" s="248" t="s">
        <v>162</v>
      </c>
      <c r="AU1112" s="248" t="s">
        <v>89</v>
      </c>
      <c r="AV1112" s="15" t="s">
        <v>85</v>
      </c>
      <c r="AW1112" s="15" t="s">
        <v>34</v>
      </c>
      <c r="AX1112" s="15" t="s">
        <v>80</v>
      </c>
      <c r="AY1112" s="248" t="s">
        <v>151</v>
      </c>
    </row>
    <row r="1113" spans="2:51" s="13" customFormat="1" ht="10.199999999999999">
      <c r="B1113" s="217"/>
      <c r="C1113" s="218"/>
      <c r="D1113" s="213" t="s">
        <v>162</v>
      </c>
      <c r="E1113" s="219" t="s">
        <v>1</v>
      </c>
      <c r="F1113" s="220" t="s">
        <v>1471</v>
      </c>
      <c r="G1113" s="218"/>
      <c r="H1113" s="221">
        <v>13.814</v>
      </c>
      <c r="I1113" s="222"/>
      <c r="J1113" s="218"/>
      <c r="K1113" s="218"/>
      <c r="L1113" s="223"/>
      <c r="M1113" s="224"/>
      <c r="N1113" s="225"/>
      <c r="O1113" s="225"/>
      <c r="P1113" s="225"/>
      <c r="Q1113" s="225"/>
      <c r="R1113" s="225"/>
      <c r="S1113" s="225"/>
      <c r="T1113" s="226"/>
      <c r="AT1113" s="227" t="s">
        <v>162</v>
      </c>
      <c r="AU1113" s="227" t="s">
        <v>89</v>
      </c>
      <c r="AV1113" s="13" t="s">
        <v>89</v>
      </c>
      <c r="AW1113" s="13" t="s">
        <v>34</v>
      </c>
      <c r="AX1113" s="13" t="s">
        <v>80</v>
      </c>
      <c r="AY1113" s="227" t="s">
        <v>151</v>
      </c>
    </row>
    <row r="1114" spans="2:51" s="13" customFormat="1" ht="10.199999999999999">
      <c r="B1114" s="217"/>
      <c r="C1114" s="218"/>
      <c r="D1114" s="213" t="s">
        <v>162</v>
      </c>
      <c r="E1114" s="219" t="s">
        <v>1</v>
      </c>
      <c r="F1114" s="220" t="s">
        <v>1472</v>
      </c>
      <c r="G1114" s="218"/>
      <c r="H1114" s="221">
        <v>2.415</v>
      </c>
      <c r="I1114" s="222"/>
      <c r="J1114" s="218"/>
      <c r="K1114" s="218"/>
      <c r="L1114" s="223"/>
      <c r="M1114" s="224"/>
      <c r="N1114" s="225"/>
      <c r="O1114" s="225"/>
      <c r="P1114" s="225"/>
      <c r="Q1114" s="225"/>
      <c r="R1114" s="225"/>
      <c r="S1114" s="225"/>
      <c r="T1114" s="226"/>
      <c r="AT1114" s="227" t="s">
        <v>162</v>
      </c>
      <c r="AU1114" s="227" t="s">
        <v>89</v>
      </c>
      <c r="AV1114" s="13" t="s">
        <v>89</v>
      </c>
      <c r="AW1114" s="13" t="s">
        <v>34</v>
      </c>
      <c r="AX1114" s="13" t="s">
        <v>80</v>
      </c>
      <c r="AY1114" s="227" t="s">
        <v>151</v>
      </c>
    </row>
    <row r="1115" spans="2:51" s="13" customFormat="1" ht="10.199999999999999">
      <c r="B1115" s="217"/>
      <c r="C1115" s="218"/>
      <c r="D1115" s="213" t="s">
        <v>162</v>
      </c>
      <c r="E1115" s="219" t="s">
        <v>1</v>
      </c>
      <c r="F1115" s="220" t="s">
        <v>1473</v>
      </c>
      <c r="G1115" s="218"/>
      <c r="H1115" s="221">
        <v>2.585</v>
      </c>
      <c r="I1115" s="222"/>
      <c r="J1115" s="218"/>
      <c r="K1115" s="218"/>
      <c r="L1115" s="223"/>
      <c r="M1115" s="224"/>
      <c r="N1115" s="225"/>
      <c r="O1115" s="225"/>
      <c r="P1115" s="225"/>
      <c r="Q1115" s="225"/>
      <c r="R1115" s="225"/>
      <c r="S1115" s="225"/>
      <c r="T1115" s="226"/>
      <c r="AT1115" s="227" t="s">
        <v>162</v>
      </c>
      <c r="AU1115" s="227" t="s">
        <v>89</v>
      </c>
      <c r="AV1115" s="13" t="s">
        <v>89</v>
      </c>
      <c r="AW1115" s="13" t="s">
        <v>34</v>
      </c>
      <c r="AX1115" s="13" t="s">
        <v>80</v>
      </c>
      <c r="AY1115" s="227" t="s">
        <v>151</v>
      </c>
    </row>
    <row r="1116" spans="2:51" s="13" customFormat="1" ht="10.199999999999999">
      <c r="B1116" s="217"/>
      <c r="C1116" s="218"/>
      <c r="D1116" s="213" t="s">
        <v>162</v>
      </c>
      <c r="E1116" s="219" t="s">
        <v>1</v>
      </c>
      <c r="F1116" s="220" t="s">
        <v>402</v>
      </c>
      <c r="G1116" s="218"/>
      <c r="H1116" s="221">
        <v>3.681</v>
      </c>
      <c r="I1116" s="222"/>
      <c r="J1116" s="218"/>
      <c r="K1116" s="218"/>
      <c r="L1116" s="223"/>
      <c r="M1116" s="224"/>
      <c r="N1116" s="225"/>
      <c r="O1116" s="225"/>
      <c r="P1116" s="225"/>
      <c r="Q1116" s="225"/>
      <c r="R1116" s="225"/>
      <c r="S1116" s="225"/>
      <c r="T1116" s="226"/>
      <c r="AT1116" s="227" t="s">
        <v>162</v>
      </c>
      <c r="AU1116" s="227" t="s">
        <v>89</v>
      </c>
      <c r="AV1116" s="13" t="s">
        <v>89</v>
      </c>
      <c r="AW1116" s="13" t="s">
        <v>34</v>
      </c>
      <c r="AX1116" s="13" t="s">
        <v>80</v>
      </c>
      <c r="AY1116" s="227" t="s">
        <v>151</v>
      </c>
    </row>
    <row r="1117" spans="2:51" s="13" customFormat="1" ht="10.199999999999999">
      <c r="B1117" s="217"/>
      <c r="C1117" s="218"/>
      <c r="D1117" s="213" t="s">
        <v>162</v>
      </c>
      <c r="E1117" s="219" t="s">
        <v>1</v>
      </c>
      <c r="F1117" s="220" t="s">
        <v>1474</v>
      </c>
      <c r="G1117" s="218"/>
      <c r="H1117" s="221">
        <v>0.52500000000000002</v>
      </c>
      <c r="I1117" s="222"/>
      <c r="J1117" s="218"/>
      <c r="K1117" s="218"/>
      <c r="L1117" s="223"/>
      <c r="M1117" s="224"/>
      <c r="N1117" s="225"/>
      <c r="O1117" s="225"/>
      <c r="P1117" s="225"/>
      <c r="Q1117" s="225"/>
      <c r="R1117" s="225"/>
      <c r="S1117" s="225"/>
      <c r="T1117" s="226"/>
      <c r="AT1117" s="227" t="s">
        <v>162</v>
      </c>
      <c r="AU1117" s="227" t="s">
        <v>89</v>
      </c>
      <c r="AV1117" s="13" t="s">
        <v>89</v>
      </c>
      <c r="AW1117" s="13" t="s">
        <v>34</v>
      </c>
      <c r="AX1117" s="13" t="s">
        <v>80</v>
      </c>
      <c r="AY1117" s="227" t="s">
        <v>151</v>
      </c>
    </row>
    <row r="1118" spans="2:51" s="15" customFormat="1" ht="10.199999999999999">
      <c r="B1118" s="239"/>
      <c r="C1118" s="240"/>
      <c r="D1118" s="213" t="s">
        <v>162</v>
      </c>
      <c r="E1118" s="241" t="s">
        <v>1</v>
      </c>
      <c r="F1118" s="242" t="s">
        <v>238</v>
      </c>
      <c r="G1118" s="240"/>
      <c r="H1118" s="241" t="s">
        <v>1</v>
      </c>
      <c r="I1118" s="243"/>
      <c r="J1118" s="240"/>
      <c r="K1118" s="240"/>
      <c r="L1118" s="244"/>
      <c r="M1118" s="245"/>
      <c r="N1118" s="246"/>
      <c r="O1118" s="246"/>
      <c r="P1118" s="246"/>
      <c r="Q1118" s="246"/>
      <c r="R1118" s="246"/>
      <c r="S1118" s="246"/>
      <c r="T1118" s="247"/>
      <c r="AT1118" s="248" t="s">
        <v>162</v>
      </c>
      <c r="AU1118" s="248" t="s">
        <v>89</v>
      </c>
      <c r="AV1118" s="15" t="s">
        <v>85</v>
      </c>
      <c r="AW1118" s="15" t="s">
        <v>34</v>
      </c>
      <c r="AX1118" s="15" t="s">
        <v>80</v>
      </c>
      <c r="AY1118" s="248" t="s">
        <v>151</v>
      </c>
    </row>
    <row r="1119" spans="2:51" s="13" customFormat="1" ht="10.199999999999999">
      <c r="B1119" s="217"/>
      <c r="C1119" s="218"/>
      <c r="D1119" s="213" t="s">
        <v>162</v>
      </c>
      <c r="E1119" s="219" t="s">
        <v>1</v>
      </c>
      <c r="F1119" s="220" t="s">
        <v>427</v>
      </c>
      <c r="G1119" s="218"/>
      <c r="H1119" s="221">
        <v>-1.1819999999999999</v>
      </c>
      <c r="I1119" s="222"/>
      <c r="J1119" s="218"/>
      <c r="K1119" s="218"/>
      <c r="L1119" s="223"/>
      <c r="M1119" s="224"/>
      <c r="N1119" s="225"/>
      <c r="O1119" s="225"/>
      <c r="P1119" s="225"/>
      <c r="Q1119" s="225"/>
      <c r="R1119" s="225"/>
      <c r="S1119" s="225"/>
      <c r="T1119" s="226"/>
      <c r="AT1119" s="227" t="s">
        <v>162</v>
      </c>
      <c r="AU1119" s="227" t="s">
        <v>89</v>
      </c>
      <c r="AV1119" s="13" t="s">
        <v>89</v>
      </c>
      <c r="AW1119" s="13" t="s">
        <v>34</v>
      </c>
      <c r="AX1119" s="13" t="s">
        <v>80</v>
      </c>
      <c r="AY1119" s="227" t="s">
        <v>151</v>
      </c>
    </row>
    <row r="1120" spans="2:51" s="13" customFormat="1" ht="10.199999999999999">
      <c r="B1120" s="217"/>
      <c r="C1120" s="218"/>
      <c r="D1120" s="213" t="s">
        <v>162</v>
      </c>
      <c r="E1120" s="219" t="s">
        <v>1</v>
      </c>
      <c r="F1120" s="220" t="s">
        <v>1475</v>
      </c>
      <c r="G1120" s="218"/>
      <c r="H1120" s="221">
        <v>-0.5</v>
      </c>
      <c r="I1120" s="222"/>
      <c r="J1120" s="218"/>
      <c r="K1120" s="218"/>
      <c r="L1120" s="223"/>
      <c r="M1120" s="224"/>
      <c r="N1120" s="225"/>
      <c r="O1120" s="225"/>
      <c r="P1120" s="225"/>
      <c r="Q1120" s="225"/>
      <c r="R1120" s="225"/>
      <c r="S1120" s="225"/>
      <c r="T1120" s="226"/>
      <c r="AT1120" s="227" t="s">
        <v>162</v>
      </c>
      <c r="AU1120" s="227" t="s">
        <v>89</v>
      </c>
      <c r="AV1120" s="13" t="s">
        <v>89</v>
      </c>
      <c r="AW1120" s="13" t="s">
        <v>34</v>
      </c>
      <c r="AX1120" s="13" t="s">
        <v>80</v>
      </c>
      <c r="AY1120" s="227" t="s">
        <v>151</v>
      </c>
    </row>
    <row r="1121" spans="2:51" s="16" customFormat="1" ht="10.199999999999999">
      <c r="B1121" s="259"/>
      <c r="C1121" s="260"/>
      <c r="D1121" s="213" t="s">
        <v>162</v>
      </c>
      <c r="E1121" s="261" t="s">
        <v>1</v>
      </c>
      <c r="F1121" s="262" t="s">
        <v>274</v>
      </c>
      <c r="G1121" s="260"/>
      <c r="H1121" s="263">
        <v>21.338000000000001</v>
      </c>
      <c r="I1121" s="264"/>
      <c r="J1121" s="260"/>
      <c r="K1121" s="260"/>
      <c r="L1121" s="265"/>
      <c r="M1121" s="266"/>
      <c r="N1121" s="267"/>
      <c r="O1121" s="267"/>
      <c r="P1121" s="267"/>
      <c r="Q1121" s="267"/>
      <c r="R1121" s="267"/>
      <c r="S1121" s="267"/>
      <c r="T1121" s="268"/>
      <c r="AT1121" s="269" t="s">
        <v>162</v>
      </c>
      <c r="AU1121" s="269" t="s">
        <v>89</v>
      </c>
      <c r="AV1121" s="16" t="s">
        <v>170</v>
      </c>
      <c r="AW1121" s="16" t="s">
        <v>34</v>
      </c>
      <c r="AX1121" s="16" t="s">
        <v>80</v>
      </c>
      <c r="AY1121" s="269" t="s">
        <v>151</v>
      </c>
    </row>
    <row r="1122" spans="2:51" s="15" customFormat="1" ht="10.199999999999999">
      <c r="B1122" s="239"/>
      <c r="C1122" s="240"/>
      <c r="D1122" s="213" t="s">
        <v>162</v>
      </c>
      <c r="E1122" s="241" t="s">
        <v>1</v>
      </c>
      <c r="F1122" s="242" t="s">
        <v>403</v>
      </c>
      <c r="G1122" s="240"/>
      <c r="H1122" s="241" t="s">
        <v>1</v>
      </c>
      <c r="I1122" s="243"/>
      <c r="J1122" s="240"/>
      <c r="K1122" s="240"/>
      <c r="L1122" s="244"/>
      <c r="M1122" s="245"/>
      <c r="N1122" s="246"/>
      <c r="O1122" s="246"/>
      <c r="P1122" s="246"/>
      <c r="Q1122" s="246"/>
      <c r="R1122" s="246"/>
      <c r="S1122" s="246"/>
      <c r="T1122" s="247"/>
      <c r="AT1122" s="248" t="s">
        <v>162</v>
      </c>
      <c r="AU1122" s="248" t="s">
        <v>89</v>
      </c>
      <c r="AV1122" s="15" t="s">
        <v>85</v>
      </c>
      <c r="AW1122" s="15" t="s">
        <v>34</v>
      </c>
      <c r="AX1122" s="15" t="s">
        <v>80</v>
      </c>
      <c r="AY1122" s="248" t="s">
        <v>151</v>
      </c>
    </row>
    <row r="1123" spans="2:51" s="13" customFormat="1" ht="10.199999999999999">
      <c r="B1123" s="217"/>
      <c r="C1123" s="218"/>
      <c r="D1123" s="213" t="s">
        <v>162</v>
      </c>
      <c r="E1123" s="219" t="s">
        <v>1</v>
      </c>
      <c r="F1123" s="220" t="s">
        <v>1476</v>
      </c>
      <c r="G1123" s="218"/>
      <c r="H1123" s="221">
        <v>48.106000000000002</v>
      </c>
      <c r="I1123" s="222"/>
      <c r="J1123" s="218"/>
      <c r="K1123" s="218"/>
      <c r="L1123" s="223"/>
      <c r="M1123" s="224"/>
      <c r="N1123" s="225"/>
      <c r="O1123" s="225"/>
      <c r="P1123" s="225"/>
      <c r="Q1123" s="225"/>
      <c r="R1123" s="225"/>
      <c r="S1123" s="225"/>
      <c r="T1123" s="226"/>
      <c r="AT1123" s="227" t="s">
        <v>162</v>
      </c>
      <c r="AU1123" s="227" t="s">
        <v>89</v>
      </c>
      <c r="AV1123" s="13" t="s">
        <v>89</v>
      </c>
      <c r="AW1123" s="13" t="s">
        <v>34</v>
      </c>
      <c r="AX1123" s="13" t="s">
        <v>80</v>
      </c>
      <c r="AY1123" s="227" t="s">
        <v>151</v>
      </c>
    </row>
    <row r="1124" spans="2:51" s="15" customFormat="1" ht="10.199999999999999">
      <c r="B1124" s="239"/>
      <c r="C1124" s="240"/>
      <c r="D1124" s="213" t="s">
        <v>162</v>
      </c>
      <c r="E1124" s="241" t="s">
        <v>1</v>
      </c>
      <c r="F1124" s="242" t="s">
        <v>238</v>
      </c>
      <c r="G1124" s="240"/>
      <c r="H1124" s="241" t="s">
        <v>1</v>
      </c>
      <c r="I1124" s="243"/>
      <c r="J1124" s="240"/>
      <c r="K1124" s="240"/>
      <c r="L1124" s="244"/>
      <c r="M1124" s="245"/>
      <c r="N1124" s="246"/>
      <c r="O1124" s="246"/>
      <c r="P1124" s="246"/>
      <c r="Q1124" s="246"/>
      <c r="R1124" s="246"/>
      <c r="S1124" s="246"/>
      <c r="T1124" s="247"/>
      <c r="AT1124" s="248" t="s">
        <v>162</v>
      </c>
      <c r="AU1124" s="248" t="s">
        <v>89</v>
      </c>
      <c r="AV1124" s="15" t="s">
        <v>85</v>
      </c>
      <c r="AW1124" s="15" t="s">
        <v>34</v>
      </c>
      <c r="AX1124" s="15" t="s">
        <v>80</v>
      </c>
      <c r="AY1124" s="248" t="s">
        <v>151</v>
      </c>
    </row>
    <row r="1125" spans="2:51" s="13" customFormat="1" ht="10.199999999999999">
      <c r="B1125" s="217"/>
      <c r="C1125" s="218"/>
      <c r="D1125" s="213" t="s">
        <v>162</v>
      </c>
      <c r="E1125" s="219" t="s">
        <v>1</v>
      </c>
      <c r="F1125" s="220" t="s">
        <v>1477</v>
      </c>
      <c r="G1125" s="218"/>
      <c r="H1125" s="221">
        <v>-7.88</v>
      </c>
      <c r="I1125" s="222"/>
      <c r="J1125" s="218"/>
      <c r="K1125" s="218"/>
      <c r="L1125" s="223"/>
      <c r="M1125" s="224"/>
      <c r="N1125" s="225"/>
      <c r="O1125" s="225"/>
      <c r="P1125" s="225"/>
      <c r="Q1125" s="225"/>
      <c r="R1125" s="225"/>
      <c r="S1125" s="225"/>
      <c r="T1125" s="226"/>
      <c r="AT1125" s="227" t="s">
        <v>162</v>
      </c>
      <c r="AU1125" s="227" t="s">
        <v>89</v>
      </c>
      <c r="AV1125" s="13" t="s">
        <v>89</v>
      </c>
      <c r="AW1125" s="13" t="s">
        <v>34</v>
      </c>
      <c r="AX1125" s="13" t="s">
        <v>80</v>
      </c>
      <c r="AY1125" s="227" t="s">
        <v>151</v>
      </c>
    </row>
    <row r="1126" spans="2:51" s="13" customFormat="1" ht="10.199999999999999">
      <c r="B1126" s="217"/>
      <c r="C1126" s="218"/>
      <c r="D1126" s="213" t="s">
        <v>162</v>
      </c>
      <c r="E1126" s="219" t="s">
        <v>1</v>
      </c>
      <c r="F1126" s="220" t="s">
        <v>1426</v>
      </c>
      <c r="G1126" s="218"/>
      <c r="H1126" s="221">
        <v>-4.3879999999999999</v>
      </c>
      <c r="I1126" s="222"/>
      <c r="J1126" s="218"/>
      <c r="K1126" s="218"/>
      <c r="L1126" s="223"/>
      <c r="M1126" s="224"/>
      <c r="N1126" s="225"/>
      <c r="O1126" s="225"/>
      <c r="P1126" s="225"/>
      <c r="Q1126" s="225"/>
      <c r="R1126" s="225"/>
      <c r="S1126" s="225"/>
      <c r="T1126" s="226"/>
      <c r="AT1126" s="227" t="s">
        <v>162</v>
      </c>
      <c r="AU1126" s="227" t="s">
        <v>89</v>
      </c>
      <c r="AV1126" s="13" t="s">
        <v>89</v>
      </c>
      <c r="AW1126" s="13" t="s">
        <v>34</v>
      </c>
      <c r="AX1126" s="13" t="s">
        <v>80</v>
      </c>
      <c r="AY1126" s="227" t="s">
        <v>151</v>
      </c>
    </row>
    <row r="1127" spans="2:51" s="16" customFormat="1" ht="10.199999999999999">
      <c r="B1127" s="259"/>
      <c r="C1127" s="260"/>
      <c r="D1127" s="213" t="s">
        <v>162</v>
      </c>
      <c r="E1127" s="261" t="s">
        <v>1</v>
      </c>
      <c r="F1127" s="262" t="s">
        <v>274</v>
      </c>
      <c r="G1127" s="260"/>
      <c r="H1127" s="263">
        <v>35.838000000000001</v>
      </c>
      <c r="I1127" s="264"/>
      <c r="J1127" s="260"/>
      <c r="K1127" s="260"/>
      <c r="L1127" s="265"/>
      <c r="M1127" s="266"/>
      <c r="N1127" s="267"/>
      <c r="O1127" s="267"/>
      <c r="P1127" s="267"/>
      <c r="Q1127" s="267"/>
      <c r="R1127" s="267"/>
      <c r="S1127" s="267"/>
      <c r="T1127" s="268"/>
      <c r="AT1127" s="269" t="s">
        <v>162</v>
      </c>
      <c r="AU1127" s="269" t="s">
        <v>89</v>
      </c>
      <c r="AV1127" s="16" t="s">
        <v>170</v>
      </c>
      <c r="AW1127" s="16" t="s">
        <v>34</v>
      </c>
      <c r="AX1127" s="16" t="s">
        <v>80</v>
      </c>
      <c r="AY1127" s="269" t="s">
        <v>151</v>
      </c>
    </row>
    <row r="1128" spans="2:51" s="15" customFormat="1" ht="10.199999999999999">
      <c r="B1128" s="239"/>
      <c r="C1128" s="240"/>
      <c r="D1128" s="213" t="s">
        <v>162</v>
      </c>
      <c r="E1128" s="241" t="s">
        <v>1</v>
      </c>
      <c r="F1128" s="242" t="s">
        <v>405</v>
      </c>
      <c r="G1128" s="240"/>
      <c r="H1128" s="241" t="s">
        <v>1</v>
      </c>
      <c r="I1128" s="243"/>
      <c r="J1128" s="240"/>
      <c r="K1128" s="240"/>
      <c r="L1128" s="244"/>
      <c r="M1128" s="245"/>
      <c r="N1128" s="246"/>
      <c r="O1128" s="246"/>
      <c r="P1128" s="246"/>
      <c r="Q1128" s="246"/>
      <c r="R1128" s="246"/>
      <c r="S1128" s="246"/>
      <c r="T1128" s="247"/>
      <c r="AT1128" s="248" t="s">
        <v>162</v>
      </c>
      <c r="AU1128" s="248" t="s">
        <v>89</v>
      </c>
      <c r="AV1128" s="15" t="s">
        <v>85</v>
      </c>
      <c r="AW1128" s="15" t="s">
        <v>34</v>
      </c>
      <c r="AX1128" s="15" t="s">
        <v>80</v>
      </c>
      <c r="AY1128" s="248" t="s">
        <v>151</v>
      </c>
    </row>
    <row r="1129" spans="2:51" s="13" customFormat="1" ht="10.199999999999999">
      <c r="B1129" s="217"/>
      <c r="C1129" s="218"/>
      <c r="D1129" s="213" t="s">
        <v>162</v>
      </c>
      <c r="E1129" s="219" t="s">
        <v>1</v>
      </c>
      <c r="F1129" s="220" t="s">
        <v>1478</v>
      </c>
      <c r="G1129" s="218"/>
      <c r="H1129" s="221">
        <v>87.429000000000002</v>
      </c>
      <c r="I1129" s="222"/>
      <c r="J1129" s="218"/>
      <c r="K1129" s="218"/>
      <c r="L1129" s="223"/>
      <c r="M1129" s="224"/>
      <c r="N1129" s="225"/>
      <c r="O1129" s="225"/>
      <c r="P1129" s="225"/>
      <c r="Q1129" s="225"/>
      <c r="R1129" s="225"/>
      <c r="S1129" s="225"/>
      <c r="T1129" s="226"/>
      <c r="AT1129" s="227" t="s">
        <v>162</v>
      </c>
      <c r="AU1129" s="227" t="s">
        <v>89</v>
      </c>
      <c r="AV1129" s="13" t="s">
        <v>89</v>
      </c>
      <c r="AW1129" s="13" t="s">
        <v>34</v>
      </c>
      <c r="AX1129" s="13" t="s">
        <v>80</v>
      </c>
      <c r="AY1129" s="227" t="s">
        <v>151</v>
      </c>
    </row>
    <row r="1130" spans="2:51" s="13" customFormat="1" ht="10.199999999999999">
      <c r="B1130" s="217"/>
      <c r="C1130" s="218"/>
      <c r="D1130" s="213" t="s">
        <v>162</v>
      </c>
      <c r="E1130" s="219" t="s">
        <v>1</v>
      </c>
      <c r="F1130" s="220" t="s">
        <v>1479</v>
      </c>
      <c r="G1130" s="218"/>
      <c r="H1130" s="221">
        <v>1.68</v>
      </c>
      <c r="I1130" s="222"/>
      <c r="J1130" s="218"/>
      <c r="K1130" s="218"/>
      <c r="L1130" s="223"/>
      <c r="M1130" s="224"/>
      <c r="N1130" s="225"/>
      <c r="O1130" s="225"/>
      <c r="P1130" s="225"/>
      <c r="Q1130" s="225"/>
      <c r="R1130" s="225"/>
      <c r="S1130" s="225"/>
      <c r="T1130" s="226"/>
      <c r="AT1130" s="227" t="s">
        <v>162</v>
      </c>
      <c r="AU1130" s="227" t="s">
        <v>89</v>
      </c>
      <c r="AV1130" s="13" t="s">
        <v>89</v>
      </c>
      <c r="AW1130" s="13" t="s">
        <v>34</v>
      </c>
      <c r="AX1130" s="13" t="s">
        <v>80</v>
      </c>
      <c r="AY1130" s="227" t="s">
        <v>151</v>
      </c>
    </row>
    <row r="1131" spans="2:51" s="13" customFormat="1" ht="10.199999999999999">
      <c r="B1131" s="217"/>
      <c r="C1131" s="218"/>
      <c r="D1131" s="213" t="s">
        <v>162</v>
      </c>
      <c r="E1131" s="219" t="s">
        <v>1</v>
      </c>
      <c r="F1131" s="220" t="s">
        <v>1480</v>
      </c>
      <c r="G1131" s="218"/>
      <c r="H1131" s="221">
        <v>1.96</v>
      </c>
      <c r="I1131" s="222"/>
      <c r="J1131" s="218"/>
      <c r="K1131" s="218"/>
      <c r="L1131" s="223"/>
      <c r="M1131" s="224"/>
      <c r="N1131" s="225"/>
      <c r="O1131" s="225"/>
      <c r="P1131" s="225"/>
      <c r="Q1131" s="225"/>
      <c r="R1131" s="225"/>
      <c r="S1131" s="225"/>
      <c r="T1131" s="226"/>
      <c r="AT1131" s="227" t="s">
        <v>162</v>
      </c>
      <c r="AU1131" s="227" t="s">
        <v>89</v>
      </c>
      <c r="AV1131" s="13" t="s">
        <v>89</v>
      </c>
      <c r="AW1131" s="13" t="s">
        <v>34</v>
      </c>
      <c r="AX1131" s="13" t="s">
        <v>80</v>
      </c>
      <c r="AY1131" s="227" t="s">
        <v>151</v>
      </c>
    </row>
    <row r="1132" spans="2:51" s="13" customFormat="1" ht="10.199999999999999">
      <c r="B1132" s="217"/>
      <c r="C1132" s="218"/>
      <c r="D1132" s="213" t="s">
        <v>162</v>
      </c>
      <c r="E1132" s="219" t="s">
        <v>1</v>
      </c>
      <c r="F1132" s="220" t="s">
        <v>1481</v>
      </c>
      <c r="G1132" s="218"/>
      <c r="H1132" s="221">
        <v>3.06</v>
      </c>
      <c r="I1132" s="222"/>
      <c r="J1132" s="218"/>
      <c r="K1132" s="218"/>
      <c r="L1132" s="223"/>
      <c r="M1132" s="224"/>
      <c r="N1132" s="225"/>
      <c r="O1132" s="225"/>
      <c r="P1132" s="225"/>
      <c r="Q1132" s="225"/>
      <c r="R1132" s="225"/>
      <c r="S1132" s="225"/>
      <c r="T1132" s="226"/>
      <c r="AT1132" s="227" t="s">
        <v>162</v>
      </c>
      <c r="AU1132" s="227" t="s">
        <v>89</v>
      </c>
      <c r="AV1132" s="13" t="s">
        <v>89</v>
      </c>
      <c r="AW1132" s="13" t="s">
        <v>34</v>
      </c>
      <c r="AX1132" s="13" t="s">
        <v>80</v>
      </c>
      <c r="AY1132" s="227" t="s">
        <v>151</v>
      </c>
    </row>
    <row r="1133" spans="2:51" s="15" customFormat="1" ht="10.199999999999999">
      <c r="B1133" s="239"/>
      <c r="C1133" s="240"/>
      <c r="D1133" s="213" t="s">
        <v>162</v>
      </c>
      <c r="E1133" s="241" t="s">
        <v>1</v>
      </c>
      <c r="F1133" s="242" t="s">
        <v>238</v>
      </c>
      <c r="G1133" s="240"/>
      <c r="H1133" s="241" t="s">
        <v>1</v>
      </c>
      <c r="I1133" s="243"/>
      <c r="J1133" s="240"/>
      <c r="K1133" s="240"/>
      <c r="L1133" s="244"/>
      <c r="M1133" s="245"/>
      <c r="N1133" s="246"/>
      <c r="O1133" s="246"/>
      <c r="P1133" s="246"/>
      <c r="Q1133" s="246"/>
      <c r="R1133" s="246"/>
      <c r="S1133" s="246"/>
      <c r="T1133" s="247"/>
      <c r="AT1133" s="248" t="s">
        <v>162</v>
      </c>
      <c r="AU1133" s="248" t="s">
        <v>89</v>
      </c>
      <c r="AV1133" s="15" t="s">
        <v>85</v>
      </c>
      <c r="AW1133" s="15" t="s">
        <v>34</v>
      </c>
      <c r="AX1133" s="15" t="s">
        <v>80</v>
      </c>
      <c r="AY1133" s="248" t="s">
        <v>151</v>
      </c>
    </row>
    <row r="1134" spans="2:51" s="13" customFormat="1" ht="10.199999999999999">
      <c r="B1134" s="217"/>
      <c r="C1134" s="218"/>
      <c r="D1134" s="213" t="s">
        <v>162</v>
      </c>
      <c r="E1134" s="219" t="s">
        <v>1</v>
      </c>
      <c r="F1134" s="220" t="s">
        <v>1482</v>
      </c>
      <c r="G1134" s="218"/>
      <c r="H1134" s="221">
        <v>-3.1520000000000001</v>
      </c>
      <c r="I1134" s="222"/>
      <c r="J1134" s="218"/>
      <c r="K1134" s="218"/>
      <c r="L1134" s="223"/>
      <c r="M1134" s="224"/>
      <c r="N1134" s="225"/>
      <c r="O1134" s="225"/>
      <c r="P1134" s="225"/>
      <c r="Q1134" s="225"/>
      <c r="R1134" s="225"/>
      <c r="S1134" s="225"/>
      <c r="T1134" s="226"/>
      <c r="AT1134" s="227" t="s">
        <v>162</v>
      </c>
      <c r="AU1134" s="227" t="s">
        <v>89</v>
      </c>
      <c r="AV1134" s="13" t="s">
        <v>89</v>
      </c>
      <c r="AW1134" s="13" t="s">
        <v>34</v>
      </c>
      <c r="AX1134" s="13" t="s">
        <v>80</v>
      </c>
      <c r="AY1134" s="227" t="s">
        <v>151</v>
      </c>
    </row>
    <row r="1135" spans="2:51" s="13" customFormat="1" ht="10.199999999999999">
      <c r="B1135" s="217"/>
      <c r="C1135" s="218"/>
      <c r="D1135" s="213" t="s">
        <v>162</v>
      </c>
      <c r="E1135" s="219" t="s">
        <v>1</v>
      </c>
      <c r="F1135" s="220" t="s">
        <v>1483</v>
      </c>
      <c r="G1135" s="218"/>
      <c r="H1135" s="221">
        <v>-6.08</v>
      </c>
      <c r="I1135" s="222"/>
      <c r="J1135" s="218"/>
      <c r="K1135" s="218"/>
      <c r="L1135" s="223"/>
      <c r="M1135" s="224"/>
      <c r="N1135" s="225"/>
      <c r="O1135" s="225"/>
      <c r="P1135" s="225"/>
      <c r="Q1135" s="225"/>
      <c r="R1135" s="225"/>
      <c r="S1135" s="225"/>
      <c r="T1135" s="226"/>
      <c r="AT1135" s="227" t="s">
        <v>162</v>
      </c>
      <c r="AU1135" s="227" t="s">
        <v>89</v>
      </c>
      <c r="AV1135" s="13" t="s">
        <v>89</v>
      </c>
      <c r="AW1135" s="13" t="s">
        <v>34</v>
      </c>
      <c r="AX1135" s="13" t="s">
        <v>80</v>
      </c>
      <c r="AY1135" s="227" t="s">
        <v>151</v>
      </c>
    </row>
    <row r="1136" spans="2:51" s="16" customFormat="1" ht="10.199999999999999">
      <c r="B1136" s="259"/>
      <c r="C1136" s="260"/>
      <c r="D1136" s="213" t="s">
        <v>162</v>
      </c>
      <c r="E1136" s="261" t="s">
        <v>1</v>
      </c>
      <c r="F1136" s="262" t="s">
        <v>274</v>
      </c>
      <c r="G1136" s="260"/>
      <c r="H1136" s="263">
        <v>84.897000000000006</v>
      </c>
      <c r="I1136" s="264"/>
      <c r="J1136" s="260"/>
      <c r="K1136" s="260"/>
      <c r="L1136" s="265"/>
      <c r="M1136" s="266"/>
      <c r="N1136" s="267"/>
      <c r="O1136" s="267"/>
      <c r="P1136" s="267"/>
      <c r="Q1136" s="267"/>
      <c r="R1136" s="267"/>
      <c r="S1136" s="267"/>
      <c r="T1136" s="268"/>
      <c r="AT1136" s="269" t="s">
        <v>162</v>
      </c>
      <c r="AU1136" s="269" t="s">
        <v>89</v>
      </c>
      <c r="AV1136" s="16" t="s">
        <v>170</v>
      </c>
      <c r="AW1136" s="16" t="s">
        <v>34</v>
      </c>
      <c r="AX1136" s="16" t="s">
        <v>80</v>
      </c>
      <c r="AY1136" s="269" t="s">
        <v>151</v>
      </c>
    </row>
    <row r="1137" spans="2:51" s="15" customFormat="1" ht="10.199999999999999">
      <c r="B1137" s="239"/>
      <c r="C1137" s="240"/>
      <c r="D1137" s="213" t="s">
        <v>162</v>
      </c>
      <c r="E1137" s="241" t="s">
        <v>1</v>
      </c>
      <c r="F1137" s="242" t="s">
        <v>407</v>
      </c>
      <c r="G1137" s="240"/>
      <c r="H1137" s="241" t="s">
        <v>1</v>
      </c>
      <c r="I1137" s="243"/>
      <c r="J1137" s="240"/>
      <c r="K1137" s="240"/>
      <c r="L1137" s="244"/>
      <c r="M1137" s="245"/>
      <c r="N1137" s="246"/>
      <c r="O1137" s="246"/>
      <c r="P1137" s="246"/>
      <c r="Q1137" s="246"/>
      <c r="R1137" s="246"/>
      <c r="S1137" s="246"/>
      <c r="T1137" s="247"/>
      <c r="AT1137" s="248" t="s">
        <v>162</v>
      </c>
      <c r="AU1137" s="248" t="s">
        <v>89</v>
      </c>
      <c r="AV1137" s="15" t="s">
        <v>85</v>
      </c>
      <c r="AW1137" s="15" t="s">
        <v>34</v>
      </c>
      <c r="AX1137" s="15" t="s">
        <v>80</v>
      </c>
      <c r="AY1137" s="248" t="s">
        <v>151</v>
      </c>
    </row>
    <row r="1138" spans="2:51" s="13" customFormat="1" ht="30.6">
      <c r="B1138" s="217"/>
      <c r="C1138" s="218"/>
      <c r="D1138" s="213" t="s">
        <v>162</v>
      </c>
      <c r="E1138" s="219" t="s">
        <v>1</v>
      </c>
      <c r="F1138" s="220" t="s">
        <v>1484</v>
      </c>
      <c r="G1138" s="218"/>
      <c r="H1138" s="221">
        <v>51.908000000000001</v>
      </c>
      <c r="I1138" s="222"/>
      <c r="J1138" s="218"/>
      <c r="K1138" s="218"/>
      <c r="L1138" s="223"/>
      <c r="M1138" s="224"/>
      <c r="N1138" s="225"/>
      <c r="O1138" s="225"/>
      <c r="P1138" s="225"/>
      <c r="Q1138" s="225"/>
      <c r="R1138" s="225"/>
      <c r="S1138" s="225"/>
      <c r="T1138" s="226"/>
      <c r="AT1138" s="227" t="s">
        <v>162</v>
      </c>
      <c r="AU1138" s="227" t="s">
        <v>89</v>
      </c>
      <c r="AV1138" s="13" t="s">
        <v>89</v>
      </c>
      <c r="AW1138" s="13" t="s">
        <v>34</v>
      </c>
      <c r="AX1138" s="13" t="s">
        <v>80</v>
      </c>
      <c r="AY1138" s="227" t="s">
        <v>151</v>
      </c>
    </row>
    <row r="1139" spans="2:51" s="13" customFormat="1" ht="10.199999999999999">
      <c r="B1139" s="217"/>
      <c r="C1139" s="218"/>
      <c r="D1139" s="213" t="s">
        <v>162</v>
      </c>
      <c r="E1139" s="219" t="s">
        <v>1</v>
      </c>
      <c r="F1139" s="220" t="s">
        <v>1485</v>
      </c>
      <c r="G1139" s="218"/>
      <c r="H1139" s="221">
        <v>0.74</v>
      </c>
      <c r="I1139" s="222"/>
      <c r="J1139" s="218"/>
      <c r="K1139" s="218"/>
      <c r="L1139" s="223"/>
      <c r="M1139" s="224"/>
      <c r="N1139" s="225"/>
      <c r="O1139" s="225"/>
      <c r="P1139" s="225"/>
      <c r="Q1139" s="225"/>
      <c r="R1139" s="225"/>
      <c r="S1139" s="225"/>
      <c r="T1139" s="226"/>
      <c r="AT1139" s="227" t="s">
        <v>162</v>
      </c>
      <c r="AU1139" s="227" t="s">
        <v>89</v>
      </c>
      <c r="AV1139" s="13" t="s">
        <v>89</v>
      </c>
      <c r="AW1139" s="13" t="s">
        <v>34</v>
      </c>
      <c r="AX1139" s="13" t="s">
        <v>80</v>
      </c>
      <c r="AY1139" s="227" t="s">
        <v>151</v>
      </c>
    </row>
    <row r="1140" spans="2:51" s="13" customFormat="1" ht="10.199999999999999">
      <c r="B1140" s="217"/>
      <c r="C1140" s="218"/>
      <c r="D1140" s="213" t="s">
        <v>162</v>
      </c>
      <c r="E1140" s="219" t="s">
        <v>1</v>
      </c>
      <c r="F1140" s="220" t="s">
        <v>1486</v>
      </c>
      <c r="G1140" s="218"/>
      <c r="H1140" s="221">
        <v>2.8</v>
      </c>
      <c r="I1140" s="222"/>
      <c r="J1140" s="218"/>
      <c r="K1140" s="218"/>
      <c r="L1140" s="223"/>
      <c r="M1140" s="224"/>
      <c r="N1140" s="225"/>
      <c r="O1140" s="225"/>
      <c r="P1140" s="225"/>
      <c r="Q1140" s="225"/>
      <c r="R1140" s="225"/>
      <c r="S1140" s="225"/>
      <c r="T1140" s="226"/>
      <c r="AT1140" s="227" t="s">
        <v>162</v>
      </c>
      <c r="AU1140" s="227" t="s">
        <v>89</v>
      </c>
      <c r="AV1140" s="13" t="s">
        <v>89</v>
      </c>
      <c r="AW1140" s="13" t="s">
        <v>34</v>
      </c>
      <c r="AX1140" s="13" t="s">
        <v>80</v>
      </c>
      <c r="AY1140" s="227" t="s">
        <v>151</v>
      </c>
    </row>
    <row r="1141" spans="2:51" s="15" customFormat="1" ht="10.199999999999999">
      <c r="B1141" s="239"/>
      <c r="C1141" s="240"/>
      <c r="D1141" s="213" t="s">
        <v>162</v>
      </c>
      <c r="E1141" s="241" t="s">
        <v>1</v>
      </c>
      <c r="F1141" s="242" t="s">
        <v>238</v>
      </c>
      <c r="G1141" s="240"/>
      <c r="H1141" s="241" t="s">
        <v>1</v>
      </c>
      <c r="I1141" s="243"/>
      <c r="J1141" s="240"/>
      <c r="K1141" s="240"/>
      <c r="L1141" s="244"/>
      <c r="M1141" s="245"/>
      <c r="N1141" s="246"/>
      <c r="O1141" s="246"/>
      <c r="P1141" s="246"/>
      <c r="Q1141" s="246"/>
      <c r="R1141" s="246"/>
      <c r="S1141" s="246"/>
      <c r="T1141" s="247"/>
      <c r="AT1141" s="248" t="s">
        <v>162</v>
      </c>
      <c r="AU1141" s="248" t="s">
        <v>89</v>
      </c>
      <c r="AV1141" s="15" t="s">
        <v>85</v>
      </c>
      <c r="AW1141" s="15" t="s">
        <v>34</v>
      </c>
      <c r="AX1141" s="15" t="s">
        <v>80</v>
      </c>
      <c r="AY1141" s="248" t="s">
        <v>151</v>
      </c>
    </row>
    <row r="1142" spans="2:51" s="13" customFormat="1" ht="10.199999999999999">
      <c r="B1142" s="217"/>
      <c r="C1142" s="218"/>
      <c r="D1142" s="213" t="s">
        <v>162</v>
      </c>
      <c r="E1142" s="219" t="s">
        <v>1</v>
      </c>
      <c r="F1142" s="220" t="s">
        <v>1431</v>
      </c>
      <c r="G1142" s="218"/>
      <c r="H1142" s="221">
        <v>-1.5760000000000001</v>
      </c>
      <c r="I1142" s="222"/>
      <c r="J1142" s="218"/>
      <c r="K1142" s="218"/>
      <c r="L1142" s="223"/>
      <c r="M1142" s="224"/>
      <c r="N1142" s="225"/>
      <c r="O1142" s="225"/>
      <c r="P1142" s="225"/>
      <c r="Q1142" s="225"/>
      <c r="R1142" s="225"/>
      <c r="S1142" s="225"/>
      <c r="T1142" s="226"/>
      <c r="AT1142" s="227" t="s">
        <v>162</v>
      </c>
      <c r="AU1142" s="227" t="s">
        <v>89</v>
      </c>
      <c r="AV1142" s="13" t="s">
        <v>89</v>
      </c>
      <c r="AW1142" s="13" t="s">
        <v>34</v>
      </c>
      <c r="AX1142" s="13" t="s">
        <v>80</v>
      </c>
      <c r="AY1142" s="227" t="s">
        <v>151</v>
      </c>
    </row>
    <row r="1143" spans="2:51" s="13" customFormat="1" ht="10.199999999999999">
      <c r="B1143" s="217"/>
      <c r="C1143" s="218"/>
      <c r="D1143" s="213" t="s">
        <v>162</v>
      </c>
      <c r="E1143" s="219" t="s">
        <v>1</v>
      </c>
      <c r="F1143" s="220" t="s">
        <v>1487</v>
      </c>
      <c r="G1143" s="218"/>
      <c r="H1143" s="221">
        <v>-2.8</v>
      </c>
      <c r="I1143" s="222"/>
      <c r="J1143" s="218"/>
      <c r="K1143" s="218"/>
      <c r="L1143" s="223"/>
      <c r="M1143" s="224"/>
      <c r="N1143" s="225"/>
      <c r="O1143" s="225"/>
      <c r="P1143" s="225"/>
      <c r="Q1143" s="225"/>
      <c r="R1143" s="225"/>
      <c r="S1143" s="225"/>
      <c r="T1143" s="226"/>
      <c r="AT1143" s="227" t="s">
        <v>162</v>
      </c>
      <c r="AU1143" s="227" t="s">
        <v>89</v>
      </c>
      <c r="AV1143" s="13" t="s">
        <v>89</v>
      </c>
      <c r="AW1143" s="13" t="s">
        <v>34</v>
      </c>
      <c r="AX1143" s="13" t="s">
        <v>80</v>
      </c>
      <c r="AY1143" s="227" t="s">
        <v>151</v>
      </c>
    </row>
    <row r="1144" spans="2:51" s="13" customFormat="1" ht="10.199999999999999">
      <c r="B1144" s="217"/>
      <c r="C1144" s="218"/>
      <c r="D1144" s="213" t="s">
        <v>162</v>
      </c>
      <c r="E1144" s="219" t="s">
        <v>1</v>
      </c>
      <c r="F1144" s="220" t="s">
        <v>1488</v>
      </c>
      <c r="G1144" s="218"/>
      <c r="H1144" s="221">
        <v>-3.5</v>
      </c>
      <c r="I1144" s="222"/>
      <c r="J1144" s="218"/>
      <c r="K1144" s="218"/>
      <c r="L1144" s="223"/>
      <c r="M1144" s="224"/>
      <c r="N1144" s="225"/>
      <c r="O1144" s="225"/>
      <c r="P1144" s="225"/>
      <c r="Q1144" s="225"/>
      <c r="R1144" s="225"/>
      <c r="S1144" s="225"/>
      <c r="T1144" s="226"/>
      <c r="AT1144" s="227" t="s">
        <v>162</v>
      </c>
      <c r="AU1144" s="227" t="s">
        <v>89</v>
      </c>
      <c r="AV1144" s="13" t="s">
        <v>89</v>
      </c>
      <c r="AW1144" s="13" t="s">
        <v>34</v>
      </c>
      <c r="AX1144" s="13" t="s">
        <v>80</v>
      </c>
      <c r="AY1144" s="227" t="s">
        <v>151</v>
      </c>
    </row>
    <row r="1145" spans="2:51" s="16" customFormat="1" ht="10.199999999999999">
      <c r="B1145" s="259"/>
      <c r="C1145" s="260"/>
      <c r="D1145" s="213" t="s">
        <v>162</v>
      </c>
      <c r="E1145" s="261" t="s">
        <v>1</v>
      </c>
      <c r="F1145" s="262" t="s">
        <v>274</v>
      </c>
      <c r="G1145" s="260"/>
      <c r="H1145" s="263">
        <v>47.572000000000003</v>
      </c>
      <c r="I1145" s="264"/>
      <c r="J1145" s="260"/>
      <c r="K1145" s="260"/>
      <c r="L1145" s="265"/>
      <c r="M1145" s="266"/>
      <c r="N1145" s="267"/>
      <c r="O1145" s="267"/>
      <c r="P1145" s="267"/>
      <c r="Q1145" s="267"/>
      <c r="R1145" s="267"/>
      <c r="S1145" s="267"/>
      <c r="T1145" s="268"/>
      <c r="AT1145" s="269" t="s">
        <v>162</v>
      </c>
      <c r="AU1145" s="269" t="s">
        <v>89</v>
      </c>
      <c r="AV1145" s="16" t="s">
        <v>170</v>
      </c>
      <c r="AW1145" s="16" t="s">
        <v>34</v>
      </c>
      <c r="AX1145" s="16" t="s">
        <v>80</v>
      </c>
      <c r="AY1145" s="269" t="s">
        <v>151</v>
      </c>
    </row>
    <row r="1146" spans="2:51" s="15" customFormat="1" ht="10.199999999999999">
      <c r="B1146" s="239"/>
      <c r="C1146" s="240"/>
      <c r="D1146" s="213" t="s">
        <v>162</v>
      </c>
      <c r="E1146" s="241" t="s">
        <v>1</v>
      </c>
      <c r="F1146" s="242" t="s">
        <v>410</v>
      </c>
      <c r="G1146" s="240"/>
      <c r="H1146" s="241" t="s">
        <v>1</v>
      </c>
      <c r="I1146" s="243"/>
      <c r="J1146" s="240"/>
      <c r="K1146" s="240"/>
      <c r="L1146" s="244"/>
      <c r="M1146" s="245"/>
      <c r="N1146" s="246"/>
      <c r="O1146" s="246"/>
      <c r="P1146" s="246"/>
      <c r="Q1146" s="246"/>
      <c r="R1146" s="246"/>
      <c r="S1146" s="246"/>
      <c r="T1146" s="247"/>
      <c r="AT1146" s="248" t="s">
        <v>162</v>
      </c>
      <c r="AU1146" s="248" t="s">
        <v>89</v>
      </c>
      <c r="AV1146" s="15" t="s">
        <v>85</v>
      </c>
      <c r="AW1146" s="15" t="s">
        <v>34</v>
      </c>
      <c r="AX1146" s="15" t="s">
        <v>80</v>
      </c>
      <c r="AY1146" s="248" t="s">
        <v>151</v>
      </c>
    </row>
    <row r="1147" spans="2:51" s="13" customFormat="1" ht="20.399999999999999">
      <c r="B1147" s="217"/>
      <c r="C1147" s="218"/>
      <c r="D1147" s="213" t="s">
        <v>162</v>
      </c>
      <c r="E1147" s="219" t="s">
        <v>1</v>
      </c>
      <c r="F1147" s="220" t="s">
        <v>1489</v>
      </c>
      <c r="G1147" s="218"/>
      <c r="H1147" s="221">
        <v>90.448999999999998</v>
      </c>
      <c r="I1147" s="222"/>
      <c r="J1147" s="218"/>
      <c r="K1147" s="218"/>
      <c r="L1147" s="223"/>
      <c r="M1147" s="224"/>
      <c r="N1147" s="225"/>
      <c r="O1147" s="225"/>
      <c r="P1147" s="225"/>
      <c r="Q1147" s="225"/>
      <c r="R1147" s="225"/>
      <c r="S1147" s="225"/>
      <c r="T1147" s="226"/>
      <c r="AT1147" s="227" t="s">
        <v>162</v>
      </c>
      <c r="AU1147" s="227" t="s">
        <v>89</v>
      </c>
      <c r="AV1147" s="13" t="s">
        <v>89</v>
      </c>
      <c r="AW1147" s="13" t="s">
        <v>34</v>
      </c>
      <c r="AX1147" s="13" t="s">
        <v>80</v>
      </c>
      <c r="AY1147" s="227" t="s">
        <v>151</v>
      </c>
    </row>
    <row r="1148" spans="2:51" s="13" customFormat="1" ht="10.199999999999999">
      <c r="B1148" s="217"/>
      <c r="C1148" s="218"/>
      <c r="D1148" s="213" t="s">
        <v>162</v>
      </c>
      <c r="E1148" s="219" t="s">
        <v>1</v>
      </c>
      <c r="F1148" s="220" t="s">
        <v>1490</v>
      </c>
      <c r="G1148" s="218"/>
      <c r="H1148" s="221">
        <v>2.2949999999999999</v>
      </c>
      <c r="I1148" s="222"/>
      <c r="J1148" s="218"/>
      <c r="K1148" s="218"/>
      <c r="L1148" s="223"/>
      <c r="M1148" s="224"/>
      <c r="N1148" s="225"/>
      <c r="O1148" s="225"/>
      <c r="P1148" s="225"/>
      <c r="Q1148" s="225"/>
      <c r="R1148" s="225"/>
      <c r="S1148" s="225"/>
      <c r="T1148" s="226"/>
      <c r="AT1148" s="227" t="s">
        <v>162</v>
      </c>
      <c r="AU1148" s="227" t="s">
        <v>89</v>
      </c>
      <c r="AV1148" s="13" t="s">
        <v>89</v>
      </c>
      <c r="AW1148" s="13" t="s">
        <v>34</v>
      </c>
      <c r="AX1148" s="13" t="s">
        <v>80</v>
      </c>
      <c r="AY1148" s="227" t="s">
        <v>151</v>
      </c>
    </row>
    <row r="1149" spans="2:51" s="13" customFormat="1" ht="10.199999999999999">
      <c r="B1149" s="217"/>
      <c r="C1149" s="218"/>
      <c r="D1149" s="213" t="s">
        <v>162</v>
      </c>
      <c r="E1149" s="219" t="s">
        <v>1</v>
      </c>
      <c r="F1149" s="220" t="s">
        <v>1491</v>
      </c>
      <c r="G1149" s="218"/>
      <c r="H1149" s="221">
        <v>0.79500000000000004</v>
      </c>
      <c r="I1149" s="222"/>
      <c r="J1149" s="218"/>
      <c r="K1149" s="218"/>
      <c r="L1149" s="223"/>
      <c r="M1149" s="224"/>
      <c r="N1149" s="225"/>
      <c r="O1149" s="225"/>
      <c r="P1149" s="225"/>
      <c r="Q1149" s="225"/>
      <c r="R1149" s="225"/>
      <c r="S1149" s="225"/>
      <c r="T1149" s="226"/>
      <c r="AT1149" s="227" t="s">
        <v>162</v>
      </c>
      <c r="AU1149" s="227" t="s">
        <v>89</v>
      </c>
      <c r="AV1149" s="13" t="s">
        <v>89</v>
      </c>
      <c r="AW1149" s="13" t="s">
        <v>34</v>
      </c>
      <c r="AX1149" s="13" t="s">
        <v>80</v>
      </c>
      <c r="AY1149" s="227" t="s">
        <v>151</v>
      </c>
    </row>
    <row r="1150" spans="2:51" s="13" customFormat="1" ht="10.199999999999999">
      <c r="B1150" s="217"/>
      <c r="C1150" s="218"/>
      <c r="D1150" s="213" t="s">
        <v>162</v>
      </c>
      <c r="E1150" s="219" t="s">
        <v>1</v>
      </c>
      <c r="F1150" s="220" t="s">
        <v>1492</v>
      </c>
      <c r="G1150" s="218"/>
      <c r="H1150" s="221">
        <v>0.27500000000000002</v>
      </c>
      <c r="I1150" s="222"/>
      <c r="J1150" s="218"/>
      <c r="K1150" s="218"/>
      <c r="L1150" s="223"/>
      <c r="M1150" s="224"/>
      <c r="N1150" s="225"/>
      <c r="O1150" s="225"/>
      <c r="P1150" s="225"/>
      <c r="Q1150" s="225"/>
      <c r="R1150" s="225"/>
      <c r="S1150" s="225"/>
      <c r="T1150" s="226"/>
      <c r="AT1150" s="227" t="s">
        <v>162</v>
      </c>
      <c r="AU1150" s="227" t="s">
        <v>89</v>
      </c>
      <c r="AV1150" s="13" t="s">
        <v>89</v>
      </c>
      <c r="AW1150" s="13" t="s">
        <v>34</v>
      </c>
      <c r="AX1150" s="13" t="s">
        <v>80</v>
      </c>
      <c r="AY1150" s="227" t="s">
        <v>151</v>
      </c>
    </row>
    <row r="1151" spans="2:51" s="15" customFormat="1" ht="10.199999999999999">
      <c r="B1151" s="239"/>
      <c r="C1151" s="240"/>
      <c r="D1151" s="213" t="s">
        <v>162</v>
      </c>
      <c r="E1151" s="241" t="s">
        <v>1</v>
      </c>
      <c r="F1151" s="242" t="s">
        <v>238</v>
      </c>
      <c r="G1151" s="240"/>
      <c r="H1151" s="241" t="s">
        <v>1</v>
      </c>
      <c r="I1151" s="243"/>
      <c r="J1151" s="240"/>
      <c r="K1151" s="240"/>
      <c r="L1151" s="244"/>
      <c r="M1151" s="245"/>
      <c r="N1151" s="246"/>
      <c r="O1151" s="246"/>
      <c r="P1151" s="246"/>
      <c r="Q1151" s="246"/>
      <c r="R1151" s="246"/>
      <c r="S1151" s="246"/>
      <c r="T1151" s="247"/>
      <c r="AT1151" s="248" t="s">
        <v>162</v>
      </c>
      <c r="AU1151" s="248" t="s">
        <v>89</v>
      </c>
      <c r="AV1151" s="15" t="s">
        <v>85</v>
      </c>
      <c r="AW1151" s="15" t="s">
        <v>34</v>
      </c>
      <c r="AX1151" s="15" t="s">
        <v>80</v>
      </c>
      <c r="AY1151" s="248" t="s">
        <v>151</v>
      </c>
    </row>
    <row r="1152" spans="2:51" s="13" customFormat="1" ht="10.199999999999999">
      <c r="B1152" s="217"/>
      <c r="C1152" s="218"/>
      <c r="D1152" s="213" t="s">
        <v>162</v>
      </c>
      <c r="E1152" s="219" t="s">
        <v>1</v>
      </c>
      <c r="F1152" s="220" t="s">
        <v>1431</v>
      </c>
      <c r="G1152" s="218"/>
      <c r="H1152" s="221">
        <v>-1.5760000000000001</v>
      </c>
      <c r="I1152" s="222"/>
      <c r="J1152" s="218"/>
      <c r="K1152" s="218"/>
      <c r="L1152" s="223"/>
      <c r="M1152" s="224"/>
      <c r="N1152" s="225"/>
      <c r="O1152" s="225"/>
      <c r="P1152" s="225"/>
      <c r="Q1152" s="225"/>
      <c r="R1152" s="225"/>
      <c r="S1152" s="225"/>
      <c r="T1152" s="226"/>
      <c r="AT1152" s="227" t="s">
        <v>162</v>
      </c>
      <c r="AU1152" s="227" t="s">
        <v>89</v>
      </c>
      <c r="AV1152" s="13" t="s">
        <v>89</v>
      </c>
      <c r="AW1152" s="13" t="s">
        <v>34</v>
      </c>
      <c r="AX1152" s="13" t="s">
        <v>80</v>
      </c>
      <c r="AY1152" s="227" t="s">
        <v>151</v>
      </c>
    </row>
    <row r="1153" spans="2:51" s="13" customFormat="1" ht="10.199999999999999">
      <c r="B1153" s="217"/>
      <c r="C1153" s="218"/>
      <c r="D1153" s="213" t="s">
        <v>162</v>
      </c>
      <c r="E1153" s="219" t="s">
        <v>1</v>
      </c>
      <c r="F1153" s="220" t="s">
        <v>1493</v>
      </c>
      <c r="G1153" s="218"/>
      <c r="H1153" s="221">
        <v>-4.5599999999999996</v>
      </c>
      <c r="I1153" s="222"/>
      <c r="J1153" s="218"/>
      <c r="K1153" s="218"/>
      <c r="L1153" s="223"/>
      <c r="M1153" s="224"/>
      <c r="N1153" s="225"/>
      <c r="O1153" s="225"/>
      <c r="P1153" s="225"/>
      <c r="Q1153" s="225"/>
      <c r="R1153" s="225"/>
      <c r="S1153" s="225"/>
      <c r="T1153" s="226"/>
      <c r="AT1153" s="227" t="s">
        <v>162</v>
      </c>
      <c r="AU1153" s="227" t="s">
        <v>89</v>
      </c>
      <c r="AV1153" s="13" t="s">
        <v>89</v>
      </c>
      <c r="AW1153" s="13" t="s">
        <v>34</v>
      </c>
      <c r="AX1153" s="13" t="s">
        <v>80</v>
      </c>
      <c r="AY1153" s="227" t="s">
        <v>151</v>
      </c>
    </row>
    <row r="1154" spans="2:51" s="13" customFormat="1" ht="10.199999999999999">
      <c r="B1154" s="217"/>
      <c r="C1154" s="218"/>
      <c r="D1154" s="213" t="s">
        <v>162</v>
      </c>
      <c r="E1154" s="219" t="s">
        <v>1</v>
      </c>
      <c r="F1154" s="220" t="s">
        <v>1494</v>
      </c>
      <c r="G1154" s="218"/>
      <c r="H1154" s="221">
        <v>-1.9</v>
      </c>
      <c r="I1154" s="222"/>
      <c r="J1154" s="218"/>
      <c r="K1154" s="218"/>
      <c r="L1154" s="223"/>
      <c r="M1154" s="224"/>
      <c r="N1154" s="225"/>
      <c r="O1154" s="225"/>
      <c r="P1154" s="225"/>
      <c r="Q1154" s="225"/>
      <c r="R1154" s="225"/>
      <c r="S1154" s="225"/>
      <c r="T1154" s="226"/>
      <c r="AT1154" s="227" t="s">
        <v>162</v>
      </c>
      <c r="AU1154" s="227" t="s">
        <v>89</v>
      </c>
      <c r="AV1154" s="13" t="s">
        <v>89</v>
      </c>
      <c r="AW1154" s="13" t="s">
        <v>34</v>
      </c>
      <c r="AX1154" s="13" t="s">
        <v>80</v>
      </c>
      <c r="AY1154" s="227" t="s">
        <v>151</v>
      </c>
    </row>
    <row r="1155" spans="2:51" s="16" customFormat="1" ht="10.199999999999999">
      <c r="B1155" s="259"/>
      <c r="C1155" s="260"/>
      <c r="D1155" s="213" t="s">
        <v>162</v>
      </c>
      <c r="E1155" s="261" t="s">
        <v>1</v>
      </c>
      <c r="F1155" s="262" t="s">
        <v>274</v>
      </c>
      <c r="G1155" s="260"/>
      <c r="H1155" s="263">
        <v>85.778000000000006</v>
      </c>
      <c r="I1155" s="264"/>
      <c r="J1155" s="260"/>
      <c r="K1155" s="260"/>
      <c r="L1155" s="265"/>
      <c r="M1155" s="266"/>
      <c r="N1155" s="267"/>
      <c r="O1155" s="267"/>
      <c r="P1155" s="267"/>
      <c r="Q1155" s="267"/>
      <c r="R1155" s="267"/>
      <c r="S1155" s="267"/>
      <c r="T1155" s="268"/>
      <c r="AT1155" s="269" t="s">
        <v>162</v>
      </c>
      <c r="AU1155" s="269" t="s">
        <v>89</v>
      </c>
      <c r="AV1155" s="16" t="s">
        <v>170</v>
      </c>
      <c r="AW1155" s="16" t="s">
        <v>34</v>
      </c>
      <c r="AX1155" s="16" t="s">
        <v>80</v>
      </c>
      <c r="AY1155" s="269" t="s">
        <v>151</v>
      </c>
    </row>
    <row r="1156" spans="2:51" s="15" customFormat="1" ht="10.199999999999999">
      <c r="B1156" s="239"/>
      <c r="C1156" s="240"/>
      <c r="D1156" s="213" t="s">
        <v>162</v>
      </c>
      <c r="E1156" s="241" t="s">
        <v>1</v>
      </c>
      <c r="F1156" s="242" t="s">
        <v>235</v>
      </c>
      <c r="G1156" s="240"/>
      <c r="H1156" s="241" t="s">
        <v>1</v>
      </c>
      <c r="I1156" s="243"/>
      <c r="J1156" s="240"/>
      <c r="K1156" s="240"/>
      <c r="L1156" s="244"/>
      <c r="M1156" s="245"/>
      <c r="N1156" s="246"/>
      <c r="O1156" s="246"/>
      <c r="P1156" s="246"/>
      <c r="Q1156" s="246"/>
      <c r="R1156" s="246"/>
      <c r="S1156" s="246"/>
      <c r="T1156" s="247"/>
      <c r="AT1156" s="248" t="s">
        <v>162</v>
      </c>
      <c r="AU1156" s="248" t="s">
        <v>89</v>
      </c>
      <c r="AV1156" s="15" t="s">
        <v>85</v>
      </c>
      <c r="AW1156" s="15" t="s">
        <v>34</v>
      </c>
      <c r="AX1156" s="15" t="s">
        <v>80</v>
      </c>
      <c r="AY1156" s="248" t="s">
        <v>151</v>
      </c>
    </row>
    <row r="1157" spans="2:51" s="13" customFormat="1" ht="10.199999999999999">
      <c r="B1157" s="217"/>
      <c r="C1157" s="218"/>
      <c r="D1157" s="213" t="s">
        <v>162</v>
      </c>
      <c r="E1157" s="219" t="s">
        <v>1</v>
      </c>
      <c r="F1157" s="220" t="s">
        <v>1495</v>
      </c>
      <c r="G1157" s="218"/>
      <c r="H1157" s="221">
        <v>16.908999999999999</v>
      </c>
      <c r="I1157" s="222"/>
      <c r="J1157" s="218"/>
      <c r="K1157" s="218"/>
      <c r="L1157" s="223"/>
      <c r="M1157" s="224"/>
      <c r="N1157" s="225"/>
      <c r="O1157" s="225"/>
      <c r="P1157" s="225"/>
      <c r="Q1157" s="225"/>
      <c r="R1157" s="225"/>
      <c r="S1157" s="225"/>
      <c r="T1157" s="226"/>
      <c r="AT1157" s="227" t="s">
        <v>162</v>
      </c>
      <c r="AU1157" s="227" t="s">
        <v>89</v>
      </c>
      <c r="AV1157" s="13" t="s">
        <v>89</v>
      </c>
      <c r="AW1157" s="13" t="s">
        <v>34</v>
      </c>
      <c r="AX1157" s="13" t="s">
        <v>80</v>
      </c>
      <c r="AY1157" s="227" t="s">
        <v>151</v>
      </c>
    </row>
    <row r="1158" spans="2:51" s="13" customFormat="1" ht="10.199999999999999">
      <c r="B1158" s="217"/>
      <c r="C1158" s="218"/>
      <c r="D1158" s="213" t="s">
        <v>162</v>
      </c>
      <c r="E1158" s="219" t="s">
        <v>1</v>
      </c>
      <c r="F1158" s="220" t="s">
        <v>1496</v>
      </c>
      <c r="G1158" s="218"/>
      <c r="H1158" s="221">
        <v>0.46500000000000002</v>
      </c>
      <c r="I1158" s="222"/>
      <c r="J1158" s="218"/>
      <c r="K1158" s="218"/>
      <c r="L1158" s="223"/>
      <c r="M1158" s="224"/>
      <c r="N1158" s="225"/>
      <c r="O1158" s="225"/>
      <c r="P1158" s="225"/>
      <c r="Q1158" s="225"/>
      <c r="R1158" s="225"/>
      <c r="S1158" s="225"/>
      <c r="T1158" s="226"/>
      <c r="AT1158" s="227" t="s">
        <v>162</v>
      </c>
      <c r="AU1158" s="227" t="s">
        <v>89</v>
      </c>
      <c r="AV1158" s="13" t="s">
        <v>89</v>
      </c>
      <c r="AW1158" s="13" t="s">
        <v>34</v>
      </c>
      <c r="AX1158" s="13" t="s">
        <v>80</v>
      </c>
      <c r="AY1158" s="227" t="s">
        <v>151</v>
      </c>
    </row>
    <row r="1159" spans="2:51" s="13" customFormat="1" ht="10.199999999999999">
      <c r="B1159" s="217"/>
      <c r="C1159" s="218"/>
      <c r="D1159" s="213" t="s">
        <v>162</v>
      </c>
      <c r="E1159" s="219" t="s">
        <v>1</v>
      </c>
      <c r="F1159" s="220" t="s">
        <v>1497</v>
      </c>
      <c r="G1159" s="218"/>
      <c r="H1159" s="221">
        <v>0.7</v>
      </c>
      <c r="I1159" s="222"/>
      <c r="J1159" s="218"/>
      <c r="K1159" s="218"/>
      <c r="L1159" s="223"/>
      <c r="M1159" s="224"/>
      <c r="N1159" s="225"/>
      <c r="O1159" s="225"/>
      <c r="P1159" s="225"/>
      <c r="Q1159" s="225"/>
      <c r="R1159" s="225"/>
      <c r="S1159" s="225"/>
      <c r="T1159" s="226"/>
      <c r="AT1159" s="227" t="s">
        <v>162</v>
      </c>
      <c r="AU1159" s="227" t="s">
        <v>89</v>
      </c>
      <c r="AV1159" s="13" t="s">
        <v>89</v>
      </c>
      <c r="AW1159" s="13" t="s">
        <v>34</v>
      </c>
      <c r="AX1159" s="13" t="s">
        <v>80</v>
      </c>
      <c r="AY1159" s="227" t="s">
        <v>151</v>
      </c>
    </row>
    <row r="1160" spans="2:51" s="15" customFormat="1" ht="10.199999999999999">
      <c r="B1160" s="239"/>
      <c r="C1160" s="240"/>
      <c r="D1160" s="213" t="s">
        <v>162</v>
      </c>
      <c r="E1160" s="241" t="s">
        <v>1</v>
      </c>
      <c r="F1160" s="242" t="s">
        <v>238</v>
      </c>
      <c r="G1160" s="240"/>
      <c r="H1160" s="241" t="s">
        <v>1</v>
      </c>
      <c r="I1160" s="243"/>
      <c r="J1160" s="240"/>
      <c r="K1160" s="240"/>
      <c r="L1160" s="244"/>
      <c r="M1160" s="245"/>
      <c r="N1160" s="246"/>
      <c r="O1160" s="246"/>
      <c r="P1160" s="246"/>
      <c r="Q1160" s="246"/>
      <c r="R1160" s="246"/>
      <c r="S1160" s="246"/>
      <c r="T1160" s="247"/>
      <c r="AT1160" s="248" t="s">
        <v>162</v>
      </c>
      <c r="AU1160" s="248" t="s">
        <v>89</v>
      </c>
      <c r="AV1160" s="15" t="s">
        <v>85</v>
      </c>
      <c r="AW1160" s="15" t="s">
        <v>34</v>
      </c>
      <c r="AX1160" s="15" t="s">
        <v>80</v>
      </c>
      <c r="AY1160" s="248" t="s">
        <v>151</v>
      </c>
    </row>
    <row r="1161" spans="2:51" s="13" customFormat="1" ht="10.199999999999999">
      <c r="B1161" s="217"/>
      <c r="C1161" s="218"/>
      <c r="D1161" s="213" t="s">
        <v>162</v>
      </c>
      <c r="E1161" s="219" t="s">
        <v>1</v>
      </c>
      <c r="F1161" s="220" t="s">
        <v>1498</v>
      </c>
      <c r="G1161" s="218"/>
      <c r="H1161" s="221">
        <v>-0.16</v>
      </c>
      <c r="I1161" s="222"/>
      <c r="J1161" s="218"/>
      <c r="K1161" s="218"/>
      <c r="L1161" s="223"/>
      <c r="M1161" s="224"/>
      <c r="N1161" s="225"/>
      <c r="O1161" s="225"/>
      <c r="P1161" s="225"/>
      <c r="Q1161" s="225"/>
      <c r="R1161" s="225"/>
      <c r="S1161" s="225"/>
      <c r="T1161" s="226"/>
      <c r="AT1161" s="227" t="s">
        <v>162</v>
      </c>
      <c r="AU1161" s="227" t="s">
        <v>89</v>
      </c>
      <c r="AV1161" s="13" t="s">
        <v>89</v>
      </c>
      <c r="AW1161" s="13" t="s">
        <v>34</v>
      </c>
      <c r="AX1161" s="13" t="s">
        <v>80</v>
      </c>
      <c r="AY1161" s="227" t="s">
        <v>151</v>
      </c>
    </row>
    <row r="1162" spans="2:51" s="13" customFormat="1" ht="10.199999999999999">
      <c r="B1162" s="217"/>
      <c r="C1162" s="218"/>
      <c r="D1162" s="213" t="s">
        <v>162</v>
      </c>
      <c r="E1162" s="219" t="s">
        <v>1</v>
      </c>
      <c r="F1162" s="220" t="s">
        <v>1499</v>
      </c>
      <c r="G1162" s="218"/>
      <c r="H1162" s="221">
        <v>-0.72</v>
      </c>
      <c r="I1162" s="222"/>
      <c r="J1162" s="218"/>
      <c r="K1162" s="218"/>
      <c r="L1162" s="223"/>
      <c r="M1162" s="224"/>
      <c r="N1162" s="225"/>
      <c r="O1162" s="225"/>
      <c r="P1162" s="225"/>
      <c r="Q1162" s="225"/>
      <c r="R1162" s="225"/>
      <c r="S1162" s="225"/>
      <c r="T1162" s="226"/>
      <c r="AT1162" s="227" t="s">
        <v>162</v>
      </c>
      <c r="AU1162" s="227" t="s">
        <v>89</v>
      </c>
      <c r="AV1162" s="13" t="s">
        <v>89</v>
      </c>
      <c r="AW1162" s="13" t="s">
        <v>34</v>
      </c>
      <c r="AX1162" s="13" t="s">
        <v>80</v>
      </c>
      <c r="AY1162" s="227" t="s">
        <v>151</v>
      </c>
    </row>
    <row r="1163" spans="2:51" s="16" customFormat="1" ht="10.199999999999999">
      <c r="B1163" s="259"/>
      <c r="C1163" s="260"/>
      <c r="D1163" s="213" t="s">
        <v>162</v>
      </c>
      <c r="E1163" s="261" t="s">
        <v>1</v>
      </c>
      <c r="F1163" s="262" t="s">
        <v>274</v>
      </c>
      <c r="G1163" s="260"/>
      <c r="H1163" s="263">
        <v>17.193999999999999</v>
      </c>
      <c r="I1163" s="264"/>
      <c r="J1163" s="260"/>
      <c r="K1163" s="260"/>
      <c r="L1163" s="265"/>
      <c r="M1163" s="266"/>
      <c r="N1163" s="267"/>
      <c r="O1163" s="267"/>
      <c r="P1163" s="267"/>
      <c r="Q1163" s="267"/>
      <c r="R1163" s="267"/>
      <c r="S1163" s="267"/>
      <c r="T1163" s="268"/>
      <c r="AT1163" s="269" t="s">
        <v>162</v>
      </c>
      <c r="AU1163" s="269" t="s">
        <v>89</v>
      </c>
      <c r="AV1163" s="16" t="s">
        <v>170</v>
      </c>
      <c r="AW1163" s="16" t="s">
        <v>34</v>
      </c>
      <c r="AX1163" s="16" t="s">
        <v>80</v>
      </c>
      <c r="AY1163" s="269" t="s">
        <v>151</v>
      </c>
    </row>
    <row r="1164" spans="2:51" s="15" customFormat="1" ht="10.199999999999999">
      <c r="B1164" s="239"/>
      <c r="C1164" s="240"/>
      <c r="D1164" s="213" t="s">
        <v>162</v>
      </c>
      <c r="E1164" s="241" t="s">
        <v>1</v>
      </c>
      <c r="F1164" s="242" t="s">
        <v>415</v>
      </c>
      <c r="G1164" s="240"/>
      <c r="H1164" s="241" t="s">
        <v>1</v>
      </c>
      <c r="I1164" s="243"/>
      <c r="J1164" s="240"/>
      <c r="K1164" s="240"/>
      <c r="L1164" s="244"/>
      <c r="M1164" s="245"/>
      <c r="N1164" s="246"/>
      <c r="O1164" s="246"/>
      <c r="P1164" s="246"/>
      <c r="Q1164" s="246"/>
      <c r="R1164" s="246"/>
      <c r="S1164" s="246"/>
      <c r="T1164" s="247"/>
      <c r="AT1164" s="248" t="s">
        <v>162</v>
      </c>
      <c r="AU1164" s="248" t="s">
        <v>89</v>
      </c>
      <c r="AV1164" s="15" t="s">
        <v>85</v>
      </c>
      <c r="AW1164" s="15" t="s">
        <v>34</v>
      </c>
      <c r="AX1164" s="15" t="s">
        <v>80</v>
      </c>
      <c r="AY1164" s="248" t="s">
        <v>151</v>
      </c>
    </row>
    <row r="1165" spans="2:51" s="13" customFormat="1" ht="10.199999999999999">
      <c r="B1165" s="217"/>
      <c r="C1165" s="218"/>
      <c r="D1165" s="213" t="s">
        <v>162</v>
      </c>
      <c r="E1165" s="219" t="s">
        <v>1</v>
      </c>
      <c r="F1165" s="220" t="s">
        <v>1500</v>
      </c>
      <c r="G1165" s="218"/>
      <c r="H1165" s="221">
        <v>63.298999999999999</v>
      </c>
      <c r="I1165" s="222"/>
      <c r="J1165" s="218"/>
      <c r="K1165" s="218"/>
      <c r="L1165" s="223"/>
      <c r="M1165" s="224"/>
      <c r="N1165" s="225"/>
      <c r="O1165" s="225"/>
      <c r="P1165" s="225"/>
      <c r="Q1165" s="225"/>
      <c r="R1165" s="225"/>
      <c r="S1165" s="225"/>
      <c r="T1165" s="226"/>
      <c r="AT1165" s="227" t="s">
        <v>162</v>
      </c>
      <c r="AU1165" s="227" t="s">
        <v>89</v>
      </c>
      <c r="AV1165" s="13" t="s">
        <v>89</v>
      </c>
      <c r="AW1165" s="13" t="s">
        <v>34</v>
      </c>
      <c r="AX1165" s="13" t="s">
        <v>80</v>
      </c>
      <c r="AY1165" s="227" t="s">
        <v>151</v>
      </c>
    </row>
    <row r="1166" spans="2:51" s="13" customFormat="1" ht="10.199999999999999">
      <c r="B1166" s="217"/>
      <c r="C1166" s="218"/>
      <c r="D1166" s="213" t="s">
        <v>162</v>
      </c>
      <c r="E1166" s="219" t="s">
        <v>1</v>
      </c>
      <c r="F1166" s="220" t="s">
        <v>1501</v>
      </c>
      <c r="G1166" s="218"/>
      <c r="H1166" s="221">
        <v>0.61499999999999999</v>
      </c>
      <c r="I1166" s="222"/>
      <c r="J1166" s="218"/>
      <c r="K1166" s="218"/>
      <c r="L1166" s="223"/>
      <c r="M1166" s="224"/>
      <c r="N1166" s="225"/>
      <c r="O1166" s="225"/>
      <c r="P1166" s="225"/>
      <c r="Q1166" s="225"/>
      <c r="R1166" s="225"/>
      <c r="S1166" s="225"/>
      <c r="T1166" s="226"/>
      <c r="AT1166" s="227" t="s">
        <v>162</v>
      </c>
      <c r="AU1166" s="227" t="s">
        <v>89</v>
      </c>
      <c r="AV1166" s="13" t="s">
        <v>89</v>
      </c>
      <c r="AW1166" s="13" t="s">
        <v>34</v>
      </c>
      <c r="AX1166" s="13" t="s">
        <v>80</v>
      </c>
      <c r="AY1166" s="227" t="s">
        <v>151</v>
      </c>
    </row>
    <row r="1167" spans="2:51" s="15" customFormat="1" ht="10.199999999999999">
      <c r="B1167" s="239"/>
      <c r="C1167" s="240"/>
      <c r="D1167" s="213" t="s">
        <v>162</v>
      </c>
      <c r="E1167" s="241" t="s">
        <v>1</v>
      </c>
      <c r="F1167" s="242" t="s">
        <v>238</v>
      </c>
      <c r="G1167" s="240"/>
      <c r="H1167" s="241" t="s">
        <v>1</v>
      </c>
      <c r="I1167" s="243"/>
      <c r="J1167" s="240"/>
      <c r="K1167" s="240"/>
      <c r="L1167" s="244"/>
      <c r="M1167" s="245"/>
      <c r="N1167" s="246"/>
      <c r="O1167" s="246"/>
      <c r="P1167" s="246"/>
      <c r="Q1167" s="246"/>
      <c r="R1167" s="246"/>
      <c r="S1167" s="246"/>
      <c r="T1167" s="247"/>
      <c r="AT1167" s="248" t="s">
        <v>162</v>
      </c>
      <c r="AU1167" s="248" t="s">
        <v>89</v>
      </c>
      <c r="AV1167" s="15" t="s">
        <v>85</v>
      </c>
      <c r="AW1167" s="15" t="s">
        <v>34</v>
      </c>
      <c r="AX1167" s="15" t="s">
        <v>80</v>
      </c>
      <c r="AY1167" s="248" t="s">
        <v>151</v>
      </c>
    </row>
    <row r="1168" spans="2:51" s="13" customFormat="1" ht="10.199999999999999">
      <c r="B1168" s="217"/>
      <c r="C1168" s="218"/>
      <c r="D1168" s="213" t="s">
        <v>162</v>
      </c>
      <c r="E1168" s="219" t="s">
        <v>1</v>
      </c>
      <c r="F1168" s="220" t="s">
        <v>1502</v>
      </c>
      <c r="G1168" s="218"/>
      <c r="H1168" s="221">
        <v>-4.7279999999999998</v>
      </c>
      <c r="I1168" s="222"/>
      <c r="J1168" s="218"/>
      <c r="K1168" s="218"/>
      <c r="L1168" s="223"/>
      <c r="M1168" s="224"/>
      <c r="N1168" s="225"/>
      <c r="O1168" s="225"/>
      <c r="P1168" s="225"/>
      <c r="Q1168" s="225"/>
      <c r="R1168" s="225"/>
      <c r="S1168" s="225"/>
      <c r="T1168" s="226"/>
      <c r="AT1168" s="227" t="s">
        <v>162</v>
      </c>
      <c r="AU1168" s="227" t="s">
        <v>89</v>
      </c>
      <c r="AV1168" s="13" t="s">
        <v>89</v>
      </c>
      <c r="AW1168" s="13" t="s">
        <v>34</v>
      </c>
      <c r="AX1168" s="13" t="s">
        <v>80</v>
      </c>
      <c r="AY1168" s="227" t="s">
        <v>151</v>
      </c>
    </row>
    <row r="1169" spans="1:65" s="13" customFormat="1" ht="10.199999999999999">
      <c r="B1169" s="217"/>
      <c r="C1169" s="218"/>
      <c r="D1169" s="213" t="s">
        <v>162</v>
      </c>
      <c r="E1169" s="219" t="s">
        <v>1</v>
      </c>
      <c r="F1169" s="220" t="s">
        <v>1503</v>
      </c>
      <c r="G1169" s="218"/>
      <c r="H1169" s="221">
        <v>-1.238</v>
      </c>
      <c r="I1169" s="222"/>
      <c r="J1169" s="218"/>
      <c r="K1169" s="218"/>
      <c r="L1169" s="223"/>
      <c r="M1169" s="224"/>
      <c r="N1169" s="225"/>
      <c r="O1169" s="225"/>
      <c r="P1169" s="225"/>
      <c r="Q1169" s="225"/>
      <c r="R1169" s="225"/>
      <c r="S1169" s="225"/>
      <c r="T1169" s="226"/>
      <c r="AT1169" s="227" t="s">
        <v>162</v>
      </c>
      <c r="AU1169" s="227" t="s">
        <v>89</v>
      </c>
      <c r="AV1169" s="13" t="s">
        <v>89</v>
      </c>
      <c r="AW1169" s="13" t="s">
        <v>34</v>
      </c>
      <c r="AX1169" s="13" t="s">
        <v>80</v>
      </c>
      <c r="AY1169" s="227" t="s">
        <v>151</v>
      </c>
    </row>
    <row r="1170" spans="1:65" s="16" customFormat="1" ht="10.199999999999999">
      <c r="B1170" s="259"/>
      <c r="C1170" s="260"/>
      <c r="D1170" s="213" t="s">
        <v>162</v>
      </c>
      <c r="E1170" s="261" t="s">
        <v>1</v>
      </c>
      <c r="F1170" s="262" t="s">
        <v>274</v>
      </c>
      <c r="G1170" s="260"/>
      <c r="H1170" s="263">
        <v>57.948</v>
      </c>
      <c r="I1170" s="264"/>
      <c r="J1170" s="260"/>
      <c r="K1170" s="260"/>
      <c r="L1170" s="265"/>
      <c r="M1170" s="266"/>
      <c r="N1170" s="267"/>
      <c r="O1170" s="267"/>
      <c r="P1170" s="267"/>
      <c r="Q1170" s="267"/>
      <c r="R1170" s="267"/>
      <c r="S1170" s="267"/>
      <c r="T1170" s="268"/>
      <c r="AT1170" s="269" t="s">
        <v>162</v>
      </c>
      <c r="AU1170" s="269" t="s">
        <v>89</v>
      </c>
      <c r="AV1170" s="16" t="s">
        <v>170</v>
      </c>
      <c r="AW1170" s="16" t="s">
        <v>34</v>
      </c>
      <c r="AX1170" s="16" t="s">
        <v>80</v>
      </c>
      <c r="AY1170" s="269" t="s">
        <v>151</v>
      </c>
    </row>
    <row r="1171" spans="1:65" s="15" customFormat="1" ht="10.199999999999999">
      <c r="B1171" s="239"/>
      <c r="C1171" s="240"/>
      <c r="D1171" s="213" t="s">
        <v>162</v>
      </c>
      <c r="E1171" s="241" t="s">
        <v>1</v>
      </c>
      <c r="F1171" s="242" t="s">
        <v>417</v>
      </c>
      <c r="G1171" s="240"/>
      <c r="H1171" s="241" t="s">
        <v>1</v>
      </c>
      <c r="I1171" s="243"/>
      <c r="J1171" s="240"/>
      <c r="K1171" s="240"/>
      <c r="L1171" s="244"/>
      <c r="M1171" s="245"/>
      <c r="N1171" s="246"/>
      <c r="O1171" s="246"/>
      <c r="P1171" s="246"/>
      <c r="Q1171" s="246"/>
      <c r="R1171" s="246"/>
      <c r="S1171" s="246"/>
      <c r="T1171" s="247"/>
      <c r="AT1171" s="248" t="s">
        <v>162</v>
      </c>
      <c r="AU1171" s="248" t="s">
        <v>89</v>
      </c>
      <c r="AV1171" s="15" t="s">
        <v>85</v>
      </c>
      <c r="AW1171" s="15" t="s">
        <v>34</v>
      </c>
      <c r="AX1171" s="15" t="s">
        <v>80</v>
      </c>
      <c r="AY1171" s="248" t="s">
        <v>151</v>
      </c>
    </row>
    <row r="1172" spans="1:65" s="13" customFormat="1" ht="10.199999999999999">
      <c r="B1172" s="217"/>
      <c r="C1172" s="218"/>
      <c r="D1172" s="213" t="s">
        <v>162</v>
      </c>
      <c r="E1172" s="219" t="s">
        <v>1</v>
      </c>
      <c r="F1172" s="220" t="s">
        <v>1504</v>
      </c>
      <c r="G1172" s="218"/>
      <c r="H1172" s="221">
        <v>7.3949999999999996</v>
      </c>
      <c r="I1172" s="222"/>
      <c r="J1172" s="218"/>
      <c r="K1172" s="218"/>
      <c r="L1172" s="223"/>
      <c r="M1172" s="224"/>
      <c r="N1172" s="225"/>
      <c r="O1172" s="225"/>
      <c r="P1172" s="225"/>
      <c r="Q1172" s="225"/>
      <c r="R1172" s="225"/>
      <c r="S1172" s="225"/>
      <c r="T1172" s="226"/>
      <c r="AT1172" s="227" t="s">
        <v>162</v>
      </c>
      <c r="AU1172" s="227" t="s">
        <v>89</v>
      </c>
      <c r="AV1172" s="13" t="s">
        <v>89</v>
      </c>
      <c r="AW1172" s="13" t="s">
        <v>34</v>
      </c>
      <c r="AX1172" s="13" t="s">
        <v>80</v>
      </c>
      <c r="AY1172" s="227" t="s">
        <v>151</v>
      </c>
    </row>
    <row r="1173" spans="1:65" s="13" customFormat="1" ht="10.199999999999999">
      <c r="B1173" s="217"/>
      <c r="C1173" s="218"/>
      <c r="D1173" s="213" t="s">
        <v>162</v>
      </c>
      <c r="E1173" s="219" t="s">
        <v>1</v>
      </c>
      <c r="F1173" s="220" t="s">
        <v>1505</v>
      </c>
      <c r="G1173" s="218"/>
      <c r="H1173" s="221">
        <v>0.22</v>
      </c>
      <c r="I1173" s="222"/>
      <c r="J1173" s="218"/>
      <c r="K1173" s="218"/>
      <c r="L1173" s="223"/>
      <c r="M1173" s="224"/>
      <c r="N1173" s="225"/>
      <c r="O1173" s="225"/>
      <c r="P1173" s="225"/>
      <c r="Q1173" s="225"/>
      <c r="R1173" s="225"/>
      <c r="S1173" s="225"/>
      <c r="T1173" s="226"/>
      <c r="AT1173" s="227" t="s">
        <v>162</v>
      </c>
      <c r="AU1173" s="227" t="s">
        <v>89</v>
      </c>
      <c r="AV1173" s="13" t="s">
        <v>89</v>
      </c>
      <c r="AW1173" s="13" t="s">
        <v>34</v>
      </c>
      <c r="AX1173" s="13" t="s">
        <v>80</v>
      </c>
      <c r="AY1173" s="227" t="s">
        <v>151</v>
      </c>
    </row>
    <row r="1174" spans="1:65" s="13" customFormat="1" ht="10.199999999999999">
      <c r="B1174" s="217"/>
      <c r="C1174" s="218"/>
      <c r="D1174" s="213" t="s">
        <v>162</v>
      </c>
      <c r="E1174" s="219" t="s">
        <v>1</v>
      </c>
      <c r="F1174" s="220" t="s">
        <v>1506</v>
      </c>
      <c r="G1174" s="218"/>
      <c r="H1174" s="221">
        <v>0.55500000000000005</v>
      </c>
      <c r="I1174" s="222"/>
      <c r="J1174" s="218"/>
      <c r="K1174" s="218"/>
      <c r="L1174" s="223"/>
      <c r="M1174" s="224"/>
      <c r="N1174" s="225"/>
      <c r="O1174" s="225"/>
      <c r="P1174" s="225"/>
      <c r="Q1174" s="225"/>
      <c r="R1174" s="225"/>
      <c r="S1174" s="225"/>
      <c r="T1174" s="226"/>
      <c r="AT1174" s="227" t="s">
        <v>162</v>
      </c>
      <c r="AU1174" s="227" t="s">
        <v>89</v>
      </c>
      <c r="AV1174" s="13" t="s">
        <v>89</v>
      </c>
      <c r="AW1174" s="13" t="s">
        <v>34</v>
      </c>
      <c r="AX1174" s="13" t="s">
        <v>80</v>
      </c>
      <c r="AY1174" s="227" t="s">
        <v>151</v>
      </c>
    </row>
    <row r="1175" spans="1:65" s="15" customFormat="1" ht="10.199999999999999">
      <c r="B1175" s="239"/>
      <c r="C1175" s="240"/>
      <c r="D1175" s="213" t="s">
        <v>162</v>
      </c>
      <c r="E1175" s="241" t="s">
        <v>1</v>
      </c>
      <c r="F1175" s="242" t="s">
        <v>238</v>
      </c>
      <c r="G1175" s="240"/>
      <c r="H1175" s="241" t="s">
        <v>1</v>
      </c>
      <c r="I1175" s="243"/>
      <c r="J1175" s="240"/>
      <c r="K1175" s="240"/>
      <c r="L1175" s="244"/>
      <c r="M1175" s="245"/>
      <c r="N1175" s="246"/>
      <c r="O1175" s="246"/>
      <c r="P1175" s="246"/>
      <c r="Q1175" s="246"/>
      <c r="R1175" s="246"/>
      <c r="S1175" s="246"/>
      <c r="T1175" s="247"/>
      <c r="AT1175" s="248" t="s">
        <v>162</v>
      </c>
      <c r="AU1175" s="248" t="s">
        <v>89</v>
      </c>
      <c r="AV1175" s="15" t="s">
        <v>85</v>
      </c>
      <c r="AW1175" s="15" t="s">
        <v>34</v>
      </c>
      <c r="AX1175" s="15" t="s">
        <v>80</v>
      </c>
      <c r="AY1175" s="248" t="s">
        <v>151</v>
      </c>
    </row>
    <row r="1176" spans="1:65" s="13" customFormat="1" ht="10.199999999999999">
      <c r="B1176" s="217"/>
      <c r="C1176" s="218"/>
      <c r="D1176" s="213" t="s">
        <v>162</v>
      </c>
      <c r="E1176" s="219" t="s">
        <v>1</v>
      </c>
      <c r="F1176" s="220" t="s">
        <v>1507</v>
      </c>
      <c r="G1176" s="218"/>
      <c r="H1176" s="221">
        <v>-0.3</v>
      </c>
      <c r="I1176" s="222"/>
      <c r="J1176" s="218"/>
      <c r="K1176" s="218"/>
      <c r="L1176" s="223"/>
      <c r="M1176" s="224"/>
      <c r="N1176" s="225"/>
      <c r="O1176" s="225"/>
      <c r="P1176" s="225"/>
      <c r="Q1176" s="225"/>
      <c r="R1176" s="225"/>
      <c r="S1176" s="225"/>
      <c r="T1176" s="226"/>
      <c r="AT1176" s="227" t="s">
        <v>162</v>
      </c>
      <c r="AU1176" s="227" t="s">
        <v>89</v>
      </c>
      <c r="AV1176" s="13" t="s">
        <v>89</v>
      </c>
      <c r="AW1176" s="13" t="s">
        <v>34</v>
      </c>
      <c r="AX1176" s="13" t="s">
        <v>80</v>
      </c>
      <c r="AY1176" s="227" t="s">
        <v>151</v>
      </c>
    </row>
    <row r="1177" spans="1:65" s="13" customFormat="1" ht="10.199999999999999">
      <c r="B1177" s="217"/>
      <c r="C1177" s="218"/>
      <c r="D1177" s="213" t="s">
        <v>162</v>
      </c>
      <c r="E1177" s="219" t="s">
        <v>1</v>
      </c>
      <c r="F1177" s="220" t="s">
        <v>1508</v>
      </c>
      <c r="G1177" s="218"/>
      <c r="H1177" s="221">
        <v>-0.6</v>
      </c>
      <c r="I1177" s="222"/>
      <c r="J1177" s="218"/>
      <c r="K1177" s="218"/>
      <c r="L1177" s="223"/>
      <c r="M1177" s="224"/>
      <c r="N1177" s="225"/>
      <c r="O1177" s="225"/>
      <c r="P1177" s="225"/>
      <c r="Q1177" s="225"/>
      <c r="R1177" s="225"/>
      <c r="S1177" s="225"/>
      <c r="T1177" s="226"/>
      <c r="AT1177" s="227" t="s">
        <v>162</v>
      </c>
      <c r="AU1177" s="227" t="s">
        <v>89</v>
      </c>
      <c r="AV1177" s="13" t="s">
        <v>89</v>
      </c>
      <c r="AW1177" s="13" t="s">
        <v>34</v>
      </c>
      <c r="AX1177" s="13" t="s">
        <v>80</v>
      </c>
      <c r="AY1177" s="227" t="s">
        <v>151</v>
      </c>
    </row>
    <row r="1178" spans="1:65" s="16" customFormat="1" ht="10.199999999999999">
      <c r="B1178" s="259"/>
      <c r="C1178" s="260"/>
      <c r="D1178" s="213" t="s">
        <v>162</v>
      </c>
      <c r="E1178" s="261" t="s">
        <v>1</v>
      </c>
      <c r="F1178" s="262" t="s">
        <v>274</v>
      </c>
      <c r="G1178" s="260"/>
      <c r="H1178" s="263">
        <v>7.2700000000000005</v>
      </c>
      <c r="I1178" s="264"/>
      <c r="J1178" s="260"/>
      <c r="K1178" s="260"/>
      <c r="L1178" s="265"/>
      <c r="M1178" s="266"/>
      <c r="N1178" s="267"/>
      <c r="O1178" s="267"/>
      <c r="P1178" s="267"/>
      <c r="Q1178" s="267"/>
      <c r="R1178" s="267"/>
      <c r="S1178" s="267"/>
      <c r="T1178" s="268"/>
      <c r="AT1178" s="269" t="s">
        <v>162</v>
      </c>
      <c r="AU1178" s="269" t="s">
        <v>89</v>
      </c>
      <c r="AV1178" s="16" t="s">
        <v>170</v>
      </c>
      <c r="AW1178" s="16" t="s">
        <v>34</v>
      </c>
      <c r="AX1178" s="16" t="s">
        <v>80</v>
      </c>
      <c r="AY1178" s="269" t="s">
        <v>151</v>
      </c>
    </row>
    <row r="1179" spans="1:65" s="14" customFormat="1" ht="10.199999999999999">
      <c r="B1179" s="228"/>
      <c r="C1179" s="229"/>
      <c r="D1179" s="213" t="s">
        <v>162</v>
      </c>
      <c r="E1179" s="230" t="s">
        <v>1</v>
      </c>
      <c r="F1179" s="231" t="s">
        <v>164</v>
      </c>
      <c r="G1179" s="229"/>
      <c r="H1179" s="232">
        <v>731.5949999999998</v>
      </c>
      <c r="I1179" s="233"/>
      <c r="J1179" s="229"/>
      <c r="K1179" s="229"/>
      <c r="L1179" s="234"/>
      <c r="M1179" s="235"/>
      <c r="N1179" s="236"/>
      <c r="O1179" s="236"/>
      <c r="P1179" s="236"/>
      <c r="Q1179" s="236"/>
      <c r="R1179" s="236"/>
      <c r="S1179" s="236"/>
      <c r="T1179" s="237"/>
      <c r="AT1179" s="238" t="s">
        <v>162</v>
      </c>
      <c r="AU1179" s="238" t="s">
        <v>89</v>
      </c>
      <c r="AV1179" s="14" t="s">
        <v>158</v>
      </c>
      <c r="AW1179" s="14" t="s">
        <v>34</v>
      </c>
      <c r="AX1179" s="14" t="s">
        <v>85</v>
      </c>
      <c r="AY1179" s="238" t="s">
        <v>151</v>
      </c>
    </row>
    <row r="1180" spans="1:65" s="2" customFormat="1" ht="24" customHeight="1">
      <c r="A1180" s="35"/>
      <c r="B1180" s="36"/>
      <c r="C1180" s="200" t="s">
        <v>1509</v>
      </c>
      <c r="D1180" s="200" t="s">
        <v>153</v>
      </c>
      <c r="E1180" s="201" t="s">
        <v>1510</v>
      </c>
      <c r="F1180" s="202" t="s">
        <v>1511</v>
      </c>
      <c r="G1180" s="203" t="s">
        <v>231</v>
      </c>
      <c r="H1180" s="204">
        <v>90.113</v>
      </c>
      <c r="I1180" s="205"/>
      <c r="J1180" s="206">
        <f>ROUND(I1180*H1180,2)</f>
        <v>0</v>
      </c>
      <c r="K1180" s="202" t="s">
        <v>157</v>
      </c>
      <c r="L1180" s="40"/>
      <c r="M1180" s="207" t="s">
        <v>1</v>
      </c>
      <c r="N1180" s="208" t="s">
        <v>45</v>
      </c>
      <c r="O1180" s="72"/>
      <c r="P1180" s="209">
        <f>O1180*H1180</f>
        <v>0</v>
      </c>
      <c r="Q1180" s="209">
        <v>1E-3</v>
      </c>
      <c r="R1180" s="209">
        <f>Q1180*H1180</f>
        <v>9.0112999999999999E-2</v>
      </c>
      <c r="S1180" s="209">
        <v>3.1E-4</v>
      </c>
      <c r="T1180" s="210">
        <f>S1180*H1180</f>
        <v>2.793503E-2</v>
      </c>
      <c r="U1180" s="35"/>
      <c r="V1180" s="35"/>
      <c r="W1180" s="35"/>
      <c r="X1180" s="35"/>
      <c r="Y1180" s="35"/>
      <c r="Z1180" s="35"/>
      <c r="AA1180" s="35"/>
      <c r="AB1180" s="35"/>
      <c r="AC1180" s="35"/>
      <c r="AD1180" s="35"/>
      <c r="AE1180" s="35"/>
      <c r="AR1180" s="211" t="s">
        <v>264</v>
      </c>
      <c r="AT1180" s="211" t="s">
        <v>153</v>
      </c>
      <c r="AU1180" s="211" t="s">
        <v>89</v>
      </c>
      <c r="AY1180" s="18" t="s">
        <v>151</v>
      </c>
      <c r="BE1180" s="212">
        <f>IF(N1180="základní",J1180,0)</f>
        <v>0</v>
      </c>
      <c r="BF1180" s="212">
        <f>IF(N1180="snížená",J1180,0)</f>
        <v>0</v>
      </c>
      <c r="BG1180" s="212">
        <f>IF(N1180="zákl. přenesená",J1180,0)</f>
        <v>0</v>
      </c>
      <c r="BH1180" s="212">
        <f>IF(N1180="sníž. přenesená",J1180,0)</f>
        <v>0</v>
      </c>
      <c r="BI1180" s="212">
        <f>IF(N1180="nulová",J1180,0)</f>
        <v>0</v>
      </c>
      <c r="BJ1180" s="18" t="s">
        <v>85</v>
      </c>
      <c r="BK1180" s="212">
        <f>ROUND(I1180*H1180,2)</f>
        <v>0</v>
      </c>
      <c r="BL1180" s="18" t="s">
        <v>264</v>
      </c>
      <c r="BM1180" s="211" t="s">
        <v>1512</v>
      </c>
    </row>
    <row r="1181" spans="1:65" s="13" customFormat="1" ht="10.199999999999999">
      <c r="B1181" s="217"/>
      <c r="C1181" s="218"/>
      <c r="D1181" s="213" t="s">
        <v>162</v>
      </c>
      <c r="E1181" s="219" t="s">
        <v>1</v>
      </c>
      <c r="F1181" s="220" t="s">
        <v>1513</v>
      </c>
      <c r="G1181" s="218"/>
      <c r="H1181" s="221">
        <v>5.226</v>
      </c>
      <c r="I1181" s="222"/>
      <c r="J1181" s="218"/>
      <c r="K1181" s="218"/>
      <c r="L1181" s="223"/>
      <c r="M1181" s="224"/>
      <c r="N1181" s="225"/>
      <c r="O1181" s="225"/>
      <c r="P1181" s="225"/>
      <c r="Q1181" s="225"/>
      <c r="R1181" s="225"/>
      <c r="S1181" s="225"/>
      <c r="T1181" s="226"/>
      <c r="AT1181" s="227" t="s">
        <v>162</v>
      </c>
      <c r="AU1181" s="227" t="s">
        <v>89</v>
      </c>
      <c r="AV1181" s="13" t="s">
        <v>89</v>
      </c>
      <c r="AW1181" s="13" t="s">
        <v>34</v>
      </c>
      <c r="AX1181" s="13" t="s">
        <v>80</v>
      </c>
      <c r="AY1181" s="227" t="s">
        <v>151</v>
      </c>
    </row>
    <row r="1182" spans="1:65" s="13" customFormat="1" ht="10.199999999999999">
      <c r="B1182" s="217"/>
      <c r="C1182" s="218"/>
      <c r="D1182" s="213" t="s">
        <v>162</v>
      </c>
      <c r="E1182" s="219" t="s">
        <v>1</v>
      </c>
      <c r="F1182" s="220" t="s">
        <v>1514</v>
      </c>
      <c r="G1182" s="218"/>
      <c r="H1182" s="221">
        <v>2.99</v>
      </c>
      <c r="I1182" s="222"/>
      <c r="J1182" s="218"/>
      <c r="K1182" s="218"/>
      <c r="L1182" s="223"/>
      <c r="M1182" s="224"/>
      <c r="N1182" s="225"/>
      <c r="O1182" s="225"/>
      <c r="P1182" s="225"/>
      <c r="Q1182" s="225"/>
      <c r="R1182" s="225"/>
      <c r="S1182" s="225"/>
      <c r="T1182" s="226"/>
      <c r="AT1182" s="227" t="s">
        <v>162</v>
      </c>
      <c r="AU1182" s="227" t="s">
        <v>89</v>
      </c>
      <c r="AV1182" s="13" t="s">
        <v>89</v>
      </c>
      <c r="AW1182" s="13" t="s">
        <v>34</v>
      </c>
      <c r="AX1182" s="13" t="s">
        <v>80</v>
      </c>
      <c r="AY1182" s="227" t="s">
        <v>151</v>
      </c>
    </row>
    <row r="1183" spans="1:65" s="13" customFormat="1" ht="10.199999999999999">
      <c r="B1183" s="217"/>
      <c r="C1183" s="218"/>
      <c r="D1183" s="213" t="s">
        <v>162</v>
      </c>
      <c r="E1183" s="219" t="s">
        <v>1</v>
      </c>
      <c r="F1183" s="220" t="s">
        <v>1515</v>
      </c>
      <c r="G1183" s="218"/>
      <c r="H1183" s="221">
        <v>17.64</v>
      </c>
      <c r="I1183" s="222"/>
      <c r="J1183" s="218"/>
      <c r="K1183" s="218"/>
      <c r="L1183" s="223"/>
      <c r="M1183" s="224"/>
      <c r="N1183" s="225"/>
      <c r="O1183" s="225"/>
      <c r="P1183" s="225"/>
      <c r="Q1183" s="225"/>
      <c r="R1183" s="225"/>
      <c r="S1183" s="225"/>
      <c r="T1183" s="226"/>
      <c r="AT1183" s="227" t="s">
        <v>162</v>
      </c>
      <c r="AU1183" s="227" t="s">
        <v>89</v>
      </c>
      <c r="AV1183" s="13" t="s">
        <v>89</v>
      </c>
      <c r="AW1183" s="13" t="s">
        <v>34</v>
      </c>
      <c r="AX1183" s="13" t="s">
        <v>80</v>
      </c>
      <c r="AY1183" s="227" t="s">
        <v>151</v>
      </c>
    </row>
    <row r="1184" spans="1:65" s="13" customFormat="1" ht="10.199999999999999">
      <c r="B1184" s="217"/>
      <c r="C1184" s="218"/>
      <c r="D1184" s="213" t="s">
        <v>162</v>
      </c>
      <c r="E1184" s="219" t="s">
        <v>1</v>
      </c>
      <c r="F1184" s="220" t="s">
        <v>1516</v>
      </c>
      <c r="G1184" s="218"/>
      <c r="H1184" s="221">
        <v>22.4</v>
      </c>
      <c r="I1184" s="222"/>
      <c r="J1184" s="218"/>
      <c r="K1184" s="218"/>
      <c r="L1184" s="223"/>
      <c r="M1184" s="224"/>
      <c r="N1184" s="225"/>
      <c r="O1184" s="225"/>
      <c r="P1184" s="225"/>
      <c r="Q1184" s="225"/>
      <c r="R1184" s="225"/>
      <c r="S1184" s="225"/>
      <c r="T1184" s="226"/>
      <c r="AT1184" s="227" t="s">
        <v>162</v>
      </c>
      <c r="AU1184" s="227" t="s">
        <v>89</v>
      </c>
      <c r="AV1184" s="13" t="s">
        <v>89</v>
      </c>
      <c r="AW1184" s="13" t="s">
        <v>34</v>
      </c>
      <c r="AX1184" s="13" t="s">
        <v>80</v>
      </c>
      <c r="AY1184" s="227" t="s">
        <v>151</v>
      </c>
    </row>
    <row r="1185" spans="1:65" s="13" customFormat="1" ht="10.199999999999999">
      <c r="B1185" s="217"/>
      <c r="C1185" s="218"/>
      <c r="D1185" s="213" t="s">
        <v>162</v>
      </c>
      <c r="E1185" s="219" t="s">
        <v>1</v>
      </c>
      <c r="F1185" s="220" t="s">
        <v>1517</v>
      </c>
      <c r="G1185" s="218"/>
      <c r="H1185" s="221">
        <v>6.45</v>
      </c>
      <c r="I1185" s="222"/>
      <c r="J1185" s="218"/>
      <c r="K1185" s="218"/>
      <c r="L1185" s="223"/>
      <c r="M1185" s="224"/>
      <c r="N1185" s="225"/>
      <c r="O1185" s="225"/>
      <c r="P1185" s="225"/>
      <c r="Q1185" s="225"/>
      <c r="R1185" s="225"/>
      <c r="S1185" s="225"/>
      <c r="T1185" s="226"/>
      <c r="AT1185" s="227" t="s">
        <v>162</v>
      </c>
      <c r="AU1185" s="227" t="s">
        <v>89</v>
      </c>
      <c r="AV1185" s="13" t="s">
        <v>89</v>
      </c>
      <c r="AW1185" s="13" t="s">
        <v>34</v>
      </c>
      <c r="AX1185" s="13" t="s">
        <v>80</v>
      </c>
      <c r="AY1185" s="227" t="s">
        <v>151</v>
      </c>
    </row>
    <row r="1186" spans="1:65" s="13" customFormat="1" ht="10.199999999999999">
      <c r="B1186" s="217"/>
      <c r="C1186" s="218"/>
      <c r="D1186" s="213" t="s">
        <v>162</v>
      </c>
      <c r="E1186" s="219" t="s">
        <v>1</v>
      </c>
      <c r="F1186" s="220" t="s">
        <v>1518</v>
      </c>
      <c r="G1186" s="218"/>
      <c r="H1186" s="221">
        <v>16.52</v>
      </c>
      <c r="I1186" s="222"/>
      <c r="J1186" s="218"/>
      <c r="K1186" s="218"/>
      <c r="L1186" s="223"/>
      <c r="M1186" s="224"/>
      <c r="N1186" s="225"/>
      <c r="O1186" s="225"/>
      <c r="P1186" s="225"/>
      <c r="Q1186" s="225"/>
      <c r="R1186" s="225"/>
      <c r="S1186" s="225"/>
      <c r="T1186" s="226"/>
      <c r="AT1186" s="227" t="s">
        <v>162</v>
      </c>
      <c r="AU1186" s="227" t="s">
        <v>89</v>
      </c>
      <c r="AV1186" s="13" t="s">
        <v>89</v>
      </c>
      <c r="AW1186" s="13" t="s">
        <v>34</v>
      </c>
      <c r="AX1186" s="13" t="s">
        <v>80</v>
      </c>
      <c r="AY1186" s="227" t="s">
        <v>151</v>
      </c>
    </row>
    <row r="1187" spans="1:65" s="13" customFormat="1" ht="10.199999999999999">
      <c r="B1187" s="217"/>
      <c r="C1187" s="218"/>
      <c r="D1187" s="213" t="s">
        <v>162</v>
      </c>
      <c r="E1187" s="219" t="s">
        <v>1</v>
      </c>
      <c r="F1187" s="220" t="s">
        <v>1519</v>
      </c>
      <c r="G1187" s="218"/>
      <c r="H1187" s="221">
        <v>12.09</v>
      </c>
      <c r="I1187" s="222"/>
      <c r="J1187" s="218"/>
      <c r="K1187" s="218"/>
      <c r="L1187" s="223"/>
      <c r="M1187" s="224"/>
      <c r="N1187" s="225"/>
      <c r="O1187" s="225"/>
      <c r="P1187" s="225"/>
      <c r="Q1187" s="225"/>
      <c r="R1187" s="225"/>
      <c r="S1187" s="225"/>
      <c r="T1187" s="226"/>
      <c r="AT1187" s="227" t="s">
        <v>162</v>
      </c>
      <c r="AU1187" s="227" t="s">
        <v>89</v>
      </c>
      <c r="AV1187" s="13" t="s">
        <v>89</v>
      </c>
      <c r="AW1187" s="13" t="s">
        <v>34</v>
      </c>
      <c r="AX1187" s="13" t="s">
        <v>80</v>
      </c>
      <c r="AY1187" s="227" t="s">
        <v>151</v>
      </c>
    </row>
    <row r="1188" spans="1:65" s="13" customFormat="1" ht="10.199999999999999">
      <c r="B1188" s="217"/>
      <c r="C1188" s="218"/>
      <c r="D1188" s="213" t="s">
        <v>162</v>
      </c>
      <c r="E1188" s="219" t="s">
        <v>1</v>
      </c>
      <c r="F1188" s="220" t="s">
        <v>1520</v>
      </c>
      <c r="G1188" s="218"/>
      <c r="H1188" s="221">
        <v>12.6</v>
      </c>
      <c r="I1188" s="222"/>
      <c r="J1188" s="218"/>
      <c r="K1188" s="218"/>
      <c r="L1188" s="223"/>
      <c r="M1188" s="224"/>
      <c r="N1188" s="225"/>
      <c r="O1188" s="225"/>
      <c r="P1188" s="225"/>
      <c r="Q1188" s="225"/>
      <c r="R1188" s="225"/>
      <c r="S1188" s="225"/>
      <c r="T1188" s="226"/>
      <c r="AT1188" s="227" t="s">
        <v>162</v>
      </c>
      <c r="AU1188" s="227" t="s">
        <v>89</v>
      </c>
      <c r="AV1188" s="13" t="s">
        <v>89</v>
      </c>
      <c r="AW1188" s="13" t="s">
        <v>34</v>
      </c>
      <c r="AX1188" s="13" t="s">
        <v>80</v>
      </c>
      <c r="AY1188" s="227" t="s">
        <v>151</v>
      </c>
    </row>
    <row r="1189" spans="1:65" s="13" customFormat="1" ht="10.199999999999999">
      <c r="B1189" s="217"/>
      <c r="C1189" s="218"/>
      <c r="D1189" s="213" t="s">
        <v>162</v>
      </c>
      <c r="E1189" s="219" t="s">
        <v>1</v>
      </c>
      <c r="F1189" s="220" t="s">
        <v>1521</v>
      </c>
      <c r="G1189" s="218"/>
      <c r="H1189" s="221">
        <v>1.02</v>
      </c>
      <c r="I1189" s="222"/>
      <c r="J1189" s="218"/>
      <c r="K1189" s="218"/>
      <c r="L1189" s="223"/>
      <c r="M1189" s="224"/>
      <c r="N1189" s="225"/>
      <c r="O1189" s="225"/>
      <c r="P1189" s="225"/>
      <c r="Q1189" s="225"/>
      <c r="R1189" s="225"/>
      <c r="S1189" s="225"/>
      <c r="T1189" s="226"/>
      <c r="AT1189" s="227" t="s">
        <v>162</v>
      </c>
      <c r="AU1189" s="227" t="s">
        <v>89</v>
      </c>
      <c r="AV1189" s="13" t="s">
        <v>89</v>
      </c>
      <c r="AW1189" s="13" t="s">
        <v>34</v>
      </c>
      <c r="AX1189" s="13" t="s">
        <v>80</v>
      </c>
      <c r="AY1189" s="227" t="s">
        <v>151</v>
      </c>
    </row>
    <row r="1190" spans="1:65" s="13" customFormat="1" ht="10.199999999999999">
      <c r="B1190" s="217"/>
      <c r="C1190" s="218"/>
      <c r="D1190" s="213" t="s">
        <v>162</v>
      </c>
      <c r="E1190" s="219" t="s">
        <v>1</v>
      </c>
      <c r="F1190" s="220" t="s">
        <v>1522</v>
      </c>
      <c r="G1190" s="218"/>
      <c r="H1190" s="221">
        <v>0.8</v>
      </c>
      <c r="I1190" s="222"/>
      <c r="J1190" s="218"/>
      <c r="K1190" s="218"/>
      <c r="L1190" s="223"/>
      <c r="M1190" s="224"/>
      <c r="N1190" s="225"/>
      <c r="O1190" s="225"/>
      <c r="P1190" s="225"/>
      <c r="Q1190" s="225"/>
      <c r="R1190" s="225"/>
      <c r="S1190" s="225"/>
      <c r="T1190" s="226"/>
      <c r="AT1190" s="227" t="s">
        <v>162</v>
      </c>
      <c r="AU1190" s="227" t="s">
        <v>89</v>
      </c>
      <c r="AV1190" s="13" t="s">
        <v>89</v>
      </c>
      <c r="AW1190" s="13" t="s">
        <v>34</v>
      </c>
      <c r="AX1190" s="13" t="s">
        <v>80</v>
      </c>
      <c r="AY1190" s="227" t="s">
        <v>151</v>
      </c>
    </row>
    <row r="1191" spans="1:65" s="15" customFormat="1" ht="10.199999999999999">
      <c r="B1191" s="239"/>
      <c r="C1191" s="240"/>
      <c r="D1191" s="213" t="s">
        <v>162</v>
      </c>
      <c r="E1191" s="241" t="s">
        <v>1</v>
      </c>
      <c r="F1191" s="242" t="s">
        <v>238</v>
      </c>
      <c r="G1191" s="240"/>
      <c r="H1191" s="241" t="s">
        <v>1</v>
      </c>
      <c r="I1191" s="243"/>
      <c r="J1191" s="240"/>
      <c r="K1191" s="240"/>
      <c r="L1191" s="244"/>
      <c r="M1191" s="245"/>
      <c r="N1191" s="246"/>
      <c r="O1191" s="246"/>
      <c r="P1191" s="246"/>
      <c r="Q1191" s="246"/>
      <c r="R1191" s="246"/>
      <c r="S1191" s="246"/>
      <c r="T1191" s="247"/>
      <c r="AT1191" s="248" t="s">
        <v>162</v>
      </c>
      <c r="AU1191" s="248" t="s">
        <v>89</v>
      </c>
      <c r="AV1191" s="15" t="s">
        <v>85</v>
      </c>
      <c r="AW1191" s="15" t="s">
        <v>34</v>
      </c>
      <c r="AX1191" s="15" t="s">
        <v>80</v>
      </c>
      <c r="AY1191" s="248" t="s">
        <v>151</v>
      </c>
    </row>
    <row r="1192" spans="1:65" s="13" customFormat="1" ht="10.199999999999999">
      <c r="B1192" s="217"/>
      <c r="C1192" s="218"/>
      <c r="D1192" s="213" t="s">
        <v>162</v>
      </c>
      <c r="E1192" s="219" t="s">
        <v>1</v>
      </c>
      <c r="F1192" s="220" t="s">
        <v>1523</v>
      </c>
      <c r="G1192" s="218"/>
      <c r="H1192" s="221">
        <v>-2.3639999999999999</v>
      </c>
      <c r="I1192" s="222"/>
      <c r="J1192" s="218"/>
      <c r="K1192" s="218"/>
      <c r="L1192" s="223"/>
      <c r="M1192" s="224"/>
      <c r="N1192" s="225"/>
      <c r="O1192" s="225"/>
      <c r="P1192" s="225"/>
      <c r="Q1192" s="225"/>
      <c r="R1192" s="225"/>
      <c r="S1192" s="225"/>
      <c r="T1192" s="226"/>
      <c r="AT1192" s="227" t="s">
        <v>162</v>
      </c>
      <c r="AU1192" s="227" t="s">
        <v>89</v>
      </c>
      <c r="AV1192" s="13" t="s">
        <v>89</v>
      </c>
      <c r="AW1192" s="13" t="s">
        <v>34</v>
      </c>
      <c r="AX1192" s="13" t="s">
        <v>80</v>
      </c>
      <c r="AY1192" s="227" t="s">
        <v>151</v>
      </c>
    </row>
    <row r="1193" spans="1:65" s="13" customFormat="1" ht="10.199999999999999">
      <c r="B1193" s="217"/>
      <c r="C1193" s="218"/>
      <c r="D1193" s="213" t="s">
        <v>162</v>
      </c>
      <c r="E1193" s="219" t="s">
        <v>1</v>
      </c>
      <c r="F1193" s="220" t="s">
        <v>239</v>
      </c>
      <c r="G1193" s="218"/>
      <c r="H1193" s="221">
        <v>-1.379</v>
      </c>
      <c r="I1193" s="222"/>
      <c r="J1193" s="218"/>
      <c r="K1193" s="218"/>
      <c r="L1193" s="223"/>
      <c r="M1193" s="224"/>
      <c r="N1193" s="225"/>
      <c r="O1193" s="225"/>
      <c r="P1193" s="225"/>
      <c r="Q1193" s="225"/>
      <c r="R1193" s="225"/>
      <c r="S1193" s="225"/>
      <c r="T1193" s="226"/>
      <c r="AT1193" s="227" t="s">
        <v>162</v>
      </c>
      <c r="AU1193" s="227" t="s">
        <v>89</v>
      </c>
      <c r="AV1193" s="13" t="s">
        <v>89</v>
      </c>
      <c r="AW1193" s="13" t="s">
        <v>34</v>
      </c>
      <c r="AX1193" s="13" t="s">
        <v>80</v>
      </c>
      <c r="AY1193" s="227" t="s">
        <v>151</v>
      </c>
    </row>
    <row r="1194" spans="1:65" s="13" customFormat="1" ht="10.199999999999999">
      <c r="B1194" s="217"/>
      <c r="C1194" s="218"/>
      <c r="D1194" s="213" t="s">
        <v>162</v>
      </c>
      <c r="E1194" s="219" t="s">
        <v>1</v>
      </c>
      <c r="F1194" s="220" t="s">
        <v>1524</v>
      </c>
      <c r="G1194" s="218"/>
      <c r="H1194" s="221">
        <v>-3.88</v>
      </c>
      <c r="I1194" s="222"/>
      <c r="J1194" s="218"/>
      <c r="K1194" s="218"/>
      <c r="L1194" s="223"/>
      <c r="M1194" s="224"/>
      <c r="N1194" s="225"/>
      <c r="O1194" s="225"/>
      <c r="P1194" s="225"/>
      <c r="Q1194" s="225"/>
      <c r="R1194" s="225"/>
      <c r="S1194" s="225"/>
      <c r="T1194" s="226"/>
      <c r="AT1194" s="227" t="s">
        <v>162</v>
      </c>
      <c r="AU1194" s="227" t="s">
        <v>89</v>
      </c>
      <c r="AV1194" s="13" t="s">
        <v>89</v>
      </c>
      <c r="AW1194" s="13" t="s">
        <v>34</v>
      </c>
      <c r="AX1194" s="13" t="s">
        <v>80</v>
      </c>
      <c r="AY1194" s="227" t="s">
        <v>151</v>
      </c>
    </row>
    <row r="1195" spans="1:65" s="14" customFormat="1" ht="10.199999999999999">
      <c r="B1195" s="228"/>
      <c r="C1195" s="229"/>
      <c r="D1195" s="213" t="s">
        <v>162</v>
      </c>
      <c r="E1195" s="230" t="s">
        <v>1</v>
      </c>
      <c r="F1195" s="231" t="s">
        <v>164</v>
      </c>
      <c r="G1195" s="229"/>
      <c r="H1195" s="232">
        <v>90.112999999999985</v>
      </c>
      <c r="I1195" s="233"/>
      <c r="J1195" s="229"/>
      <c r="K1195" s="229"/>
      <c r="L1195" s="234"/>
      <c r="M1195" s="235"/>
      <c r="N1195" s="236"/>
      <c r="O1195" s="236"/>
      <c r="P1195" s="236"/>
      <c r="Q1195" s="236"/>
      <c r="R1195" s="236"/>
      <c r="S1195" s="236"/>
      <c r="T1195" s="237"/>
      <c r="AT1195" s="238" t="s">
        <v>162</v>
      </c>
      <c r="AU1195" s="238" t="s">
        <v>89</v>
      </c>
      <c r="AV1195" s="14" t="s">
        <v>158</v>
      </c>
      <c r="AW1195" s="14" t="s">
        <v>34</v>
      </c>
      <c r="AX1195" s="14" t="s">
        <v>85</v>
      </c>
      <c r="AY1195" s="238" t="s">
        <v>151</v>
      </c>
    </row>
    <row r="1196" spans="1:65" s="2" customFormat="1" ht="24" customHeight="1">
      <c r="A1196" s="35"/>
      <c r="B1196" s="36"/>
      <c r="C1196" s="200" t="s">
        <v>1525</v>
      </c>
      <c r="D1196" s="200" t="s">
        <v>153</v>
      </c>
      <c r="E1196" s="201" t="s">
        <v>1526</v>
      </c>
      <c r="F1196" s="202" t="s">
        <v>1527</v>
      </c>
      <c r="G1196" s="203" t="s">
        <v>231</v>
      </c>
      <c r="H1196" s="204">
        <v>662.577</v>
      </c>
      <c r="I1196" s="205"/>
      <c r="J1196" s="206">
        <f>ROUND(I1196*H1196,2)</f>
        <v>0</v>
      </c>
      <c r="K1196" s="202" t="s">
        <v>157</v>
      </c>
      <c r="L1196" s="40"/>
      <c r="M1196" s="207" t="s">
        <v>1</v>
      </c>
      <c r="N1196" s="208" t="s">
        <v>45</v>
      </c>
      <c r="O1196" s="72"/>
      <c r="P1196" s="209">
        <f>O1196*H1196</f>
        <v>0</v>
      </c>
      <c r="Q1196" s="209">
        <v>4.4999999999999997E-3</v>
      </c>
      <c r="R1196" s="209">
        <f>Q1196*H1196</f>
        <v>2.9815964999999998</v>
      </c>
      <c r="S1196" s="209">
        <v>0</v>
      </c>
      <c r="T1196" s="210">
        <f>S1196*H1196</f>
        <v>0</v>
      </c>
      <c r="U1196" s="35"/>
      <c r="V1196" s="35"/>
      <c r="W1196" s="35"/>
      <c r="X1196" s="35"/>
      <c r="Y1196" s="35"/>
      <c r="Z1196" s="35"/>
      <c r="AA1196" s="35"/>
      <c r="AB1196" s="35"/>
      <c r="AC1196" s="35"/>
      <c r="AD1196" s="35"/>
      <c r="AE1196" s="35"/>
      <c r="AR1196" s="211" t="s">
        <v>264</v>
      </c>
      <c r="AT1196" s="211" t="s">
        <v>153</v>
      </c>
      <c r="AU1196" s="211" t="s">
        <v>89</v>
      </c>
      <c r="AY1196" s="18" t="s">
        <v>151</v>
      </c>
      <c r="BE1196" s="212">
        <f>IF(N1196="základní",J1196,0)</f>
        <v>0</v>
      </c>
      <c r="BF1196" s="212">
        <f>IF(N1196="snížená",J1196,0)</f>
        <v>0</v>
      </c>
      <c r="BG1196" s="212">
        <f>IF(N1196="zákl. přenesená",J1196,0)</f>
        <v>0</v>
      </c>
      <c r="BH1196" s="212">
        <f>IF(N1196="sníž. přenesená",J1196,0)</f>
        <v>0</v>
      </c>
      <c r="BI1196" s="212">
        <f>IF(N1196="nulová",J1196,0)</f>
        <v>0</v>
      </c>
      <c r="BJ1196" s="18" t="s">
        <v>85</v>
      </c>
      <c r="BK1196" s="212">
        <f>ROUND(I1196*H1196,2)</f>
        <v>0</v>
      </c>
      <c r="BL1196" s="18" t="s">
        <v>264</v>
      </c>
      <c r="BM1196" s="211" t="s">
        <v>1528</v>
      </c>
    </row>
    <row r="1197" spans="1:65" s="15" customFormat="1" ht="10.199999999999999">
      <c r="B1197" s="239"/>
      <c r="C1197" s="240"/>
      <c r="D1197" s="213" t="s">
        <v>162</v>
      </c>
      <c r="E1197" s="241" t="s">
        <v>1</v>
      </c>
      <c r="F1197" s="242" t="s">
        <v>381</v>
      </c>
      <c r="G1197" s="240"/>
      <c r="H1197" s="241" t="s">
        <v>1</v>
      </c>
      <c r="I1197" s="243"/>
      <c r="J1197" s="240"/>
      <c r="K1197" s="240"/>
      <c r="L1197" s="244"/>
      <c r="M1197" s="245"/>
      <c r="N1197" s="246"/>
      <c r="O1197" s="246"/>
      <c r="P1197" s="246"/>
      <c r="Q1197" s="246"/>
      <c r="R1197" s="246"/>
      <c r="S1197" s="246"/>
      <c r="T1197" s="247"/>
      <c r="AT1197" s="248" t="s">
        <v>162</v>
      </c>
      <c r="AU1197" s="248" t="s">
        <v>89</v>
      </c>
      <c r="AV1197" s="15" t="s">
        <v>85</v>
      </c>
      <c r="AW1197" s="15" t="s">
        <v>34</v>
      </c>
      <c r="AX1197" s="15" t="s">
        <v>80</v>
      </c>
      <c r="AY1197" s="248" t="s">
        <v>151</v>
      </c>
    </row>
    <row r="1198" spans="1:65" s="13" customFormat="1" ht="10.199999999999999">
      <c r="B1198" s="217"/>
      <c r="C1198" s="218"/>
      <c r="D1198" s="213" t="s">
        <v>162</v>
      </c>
      <c r="E1198" s="219" t="s">
        <v>1</v>
      </c>
      <c r="F1198" s="220" t="s">
        <v>1529</v>
      </c>
      <c r="G1198" s="218"/>
      <c r="H1198" s="221">
        <v>21.08</v>
      </c>
      <c r="I1198" s="222"/>
      <c r="J1198" s="218"/>
      <c r="K1198" s="218"/>
      <c r="L1198" s="223"/>
      <c r="M1198" s="224"/>
      <c r="N1198" s="225"/>
      <c r="O1198" s="225"/>
      <c r="P1198" s="225"/>
      <c r="Q1198" s="225"/>
      <c r="R1198" s="225"/>
      <c r="S1198" s="225"/>
      <c r="T1198" s="226"/>
      <c r="AT1198" s="227" t="s">
        <v>162</v>
      </c>
      <c r="AU1198" s="227" t="s">
        <v>89</v>
      </c>
      <c r="AV1198" s="13" t="s">
        <v>89</v>
      </c>
      <c r="AW1198" s="13" t="s">
        <v>34</v>
      </c>
      <c r="AX1198" s="13" t="s">
        <v>80</v>
      </c>
      <c r="AY1198" s="227" t="s">
        <v>151</v>
      </c>
    </row>
    <row r="1199" spans="1:65" s="13" customFormat="1" ht="10.199999999999999">
      <c r="B1199" s="217"/>
      <c r="C1199" s="218"/>
      <c r="D1199" s="213" t="s">
        <v>162</v>
      </c>
      <c r="E1199" s="219" t="s">
        <v>1</v>
      </c>
      <c r="F1199" s="220" t="s">
        <v>1530</v>
      </c>
      <c r="G1199" s="218"/>
      <c r="H1199" s="221">
        <v>3.95</v>
      </c>
      <c r="I1199" s="222"/>
      <c r="J1199" s="218"/>
      <c r="K1199" s="218"/>
      <c r="L1199" s="223"/>
      <c r="M1199" s="224"/>
      <c r="N1199" s="225"/>
      <c r="O1199" s="225"/>
      <c r="P1199" s="225"/>
      <c r="Q1199" s="225"/>
      <c r="R1199" s="225"/>
      <c r="S1199" s="225"/>
      <c r="T1199" s="226"/>
      <c r="AT1199" s="227" t="s">
        <v>162</v>
      </c>
      <c r="AU1199" s="227" t="s">
        <v>89</v>
      </c>
      <c r="AV1199" s="13" t="s">
        <v>89</v>
      </c>
      <c r="AW1199" s="13" t="s">
        <v>34</v>
      </c>
      <c r="AX1199" s="13" t="s">
        <v>80</v>
      </c>
      <c r="AY1199" s="227" t="s">
        <v>151</v>
      </c>
    </row>
    <row r="1200" spans="1:65" s="15" customFormat="1" ht="10.199999999999999">
      <c r="B1200" s="239"/>
      <c r="C1200" s="240"/>
      <c r="D1200" s="213" t="s">
        <v>162</v>
      </c>
      <c r="E1200" s="241" t="s">
        <v>1</v>
      </c>
      <c r="F1200" s="242" t="s">
        <v>238</v>
      </c>
      <c r="G1200" s="240"/>
      <c r="H1200" s="241" t="s">
        <v>1</v>
      </c>
      <c r="I1200" s="243"/>
      <c r="J1200" s="240"/>
      <c r="K1200" s="240"/>
      <c r="L1200" s="244"/>
      <c r="M1200" s="245"/>
      <c r="N1200" s="246"/>
      <c r="O1200" s="246"/>
      <c r="P1200" s="246"/>
      <c r="Q1200" s="246"/>
      <c r="R1200" s="246"/>
      <c r="S1200" s="246"/>
      <c r="T1200" s="247"/>
      <c r="AT1200" s="248" t="s">
        <v>162</v>
      </c>
      <c r="AU1200" s="248" t="s">
        <v>89</v>
      </c>
      <c r="AV1200" s="15" t="s">
        <v>85</v>
      </c>
      <c r="AW1200" s="15" t="s">
        <v>34</v>
      </c>
      <c r="AX1200" s="15" t="s">
        <v>80</v>
      </c>
      <c r="AY1200" s="248" t="s">
        <v>151</v>
      </c>
    </row>
    <row r="1201" spans="2:51" s="13" customFormat="1" ht="10.199999999999999">
      <c r="B1201" s="217"/>
      <c r="C1201" s="218"/>
      <c r="D1201" s="213" t="s">
        <v>162</v>
      </c>
      <c r="E1201" s="219" t="s">
        <v>1</v>
      </c>
      <c r="F1201" s="220" t="s">
        <v>1421</v>
      </c>
      <c r="G1201" s="218"/>
      <c r="H1201" s="221">
        <v>-3.92</v>
      </c>
      <c r="I1201" s="222"/>
      <c r="J1201" s="218"/>
      <c r="K1201" s="218"/>
      <c r="L1201" s="223"/>
      <c r="M1201" s="224"/>
      <c r="N1201" s="225"/>
      <c r="O1201" s="225"/>
      <c r="P1201" s="225"/>
      <c r="Q1201" s="225"/>
      <c r="R1201" s="225"/>
      <c r="S1201" s="225"/>
      <c r="T1201" s="226"/>
      <c r="AT1201" s="227" t="s">
        <v>162</v>
      </c>
      <c r="AU1201" s="227" t="s">
        <v>89</v>
      </c>
      <c r="AV1201" s="13" t="s">
        <v>89</v>
      </c>
      <c r="AW1201" s="13" t="s">
        <v>34</v>
      </c>
      <c r="AX1201" s="13" t="s">
        <v>80</v>
      </c>
      <c r="AY1201" s="227" t="s">
        <v>151</v>
      </c>
    </row>
    <row r="1202" spans="2:51" s="13" customFormat="1" ht="10.199999999999999">
      <c r="B1202" s="217"/>
      <c r="C1202" s="218"/>
      <c r="D1202" s="213" t="s">
        <v>162</v>
      </c>
      <c r="E1202" s="219" t="s">
        <v>1</v>
      </c>
      <c r="F1202" s="220" t="s">
        <v>1422</v>
      </c>
      <c r="G1202" s="218"/>
      <c r="H1202" s="221">
        <v>-4.7249999999999996</v>
      </c>
      <c r="I1202" s="222"/>
      <c r="J1202" s="218"/>
      <c r="K1202" s="218"/>
      <c r="L1202" s="223"/>
      <c r="M1202" s="224"/>
      <c r="N1202" s="225"/>
      <c r="O1202" s="225"/>
      <c r="P1202" s="225"/>
      <c r="Q1202" s="225"/>
      <c r="R1202" s="225"/>
      <c r="S1202" s="225"/>
      <c r="T1202" s="226"/>
      <c r="AT1202" s="227" t="s">
        <v>162</v>
      </c>
      <c r="AU1202" s="227" t="s">
        <v>89</v>
      </c>
      <c r="AV1202" s="13" t="s">
        <v>89</v>
      </c>
      <c r="AW1202" s="13" t="s">
        <v>34</v>
      </c>
      <c r="AX1202" s="13" t="s">
        <v>80</v>
      </c>
      <c r="AY1202" s="227" t="s">
        <v>151</v>
      </c>
    </row>
    <row r="1203" spans="2:51" s="16" customFormat="1" ht="10.199999999999999">
      <c r="B1203" s="259"/>
      <c r="C1203" s="260"/>
      <c r="D1203" s="213" t="s">
        <v>162</v>
      </c>
      <c r="E1203" s="261" t="s">
        <v>1</v>
      </c>
      <c r="F1203" s="262" t="s">
        <v>274</v>
      </c>
      <c r="G1203" s="260"/>
      <c r="H1203" s="263">
        <v>16.384999999999998</v>
      </c>
      <c r="I1203" s="264"/>
      <c r="J1203" s="260"/>
      <c r="K1203" s="260"/>
      <c r="L1203" s="265"/>
      <c r="M1203" s="266"/>
      <c r="N1203" s="267"/>
      <c r="O1203" s="267"/>
      <c r="P1203" s="267"/>
      <c r="Q1203" s="267"/>
      <c r="R1203" s="267"/>
      <c r="S1203" s="267"/>
      <c r="T1203" s="268"/>
      <c r="AT1203" s="269" t="s">
        <v>162</v>
      </c>
      <c r="AU1203" s="269" t="s">
        <v>89</v>
      </c>
      <c r="AV1203" s="16" t="s">
        <v>170</v>
      </c>
      <c r="AW1203" s="16" t="s">
        <v>34</v>
      </c>
      <c r="AX1203" s="16" t="s">
        <v>80</v>
      </c>
      <c r="AY1203" s="269" t="s">
        <v>151</v>
      </c>
    </row>
    <row r="1204" spans="2:51" s="15" customFormat="1" ht="10.199999999999999">
      <c r="B1204" s="239"/>
      <c r="C1204" s="240"/>
      <c r="D1204" s="213" t="s">
        <v>162</v>
      </c>
      <c r="E1204" s="241" t="s">
        <v>1</v>
      </c>
      <c r="F1204" s="242" t="s">
        <v>383</v>
      </c>
      <c r="G1204" s="240"/>
      <c r="H1204" s="241" t="s">
        <v>1</v>
      </c>
      <c r="I1204" s="243"/>
      <c r="J1204" s="240"/>
      <c r="K1204" s="240"/>
      <c r="L1204" s="244"/>
      <c r="M1204" s="245"/>
      <c r="N1204" s="246"/>
      <c r="O1204" s="246"/>
      <c r="P1204" s="246"/>
      <c r="Q1204" s="246"/>
      <c r="R1204" s="246"/>
      <c r="S1204" s="246"/>
      <c r="T1204" s="247"/>
      <c r="AT1204" s="248" t="s">
        <v>162</v>
      </c>
      <c r="AU1204" s="248" t="s">
        <v>89</v>
      </c>
      <c r="AV1204" s="15" t="s">
        <v>85</v>
      </c>
      <c r="AW1204" s="15" t="s">
        <v>34</v>
      </c>
      <c r="AX1204" s="15" t="s">
        <v>80</v>
      </c>
      <c r="AY1204" s="248" t="s">
        <v>151</v>
      </c>
    </row>
    <row r="1205" spans="2:51" s="13" customFormat="1" ht="10.199999999999999">
      <c r="B1205" s="217"/>
      <c r="C1205" s="218"/>
      <c r="D1205" s="213" t="s">
        <v>162</v>
      </c>
      <c r="E1205" s="219" t="s">
        <v>1</v>
      </c>
      <c r="F1205" s="220" t="s">
        <v>1531</v>
      </c>
      <c r="G1205" s="218"/>
      <c r="H1205" s="221">
        <v>21.39</v>
      </c>
      <c r="I1205" s="222"/>
      <c r="J1205" s="218"/>
      <c r="K1205" s="218"/>
      <c r="L1205" s="223"/>
      <c r="M1205" s="224"/>
      <c r="N1205" s="225"/>
      <c r="O1205" s="225"/>
      <c r="P1205" s="225"/>
      <c r="Q1205" s="225"/>
      <c r="R1205" s="225"/>
      <c r="S1205" s="225"/>
      <c r="T1205" s="226"/>
      <c r="AT1205" s="227" t="s">
        <v>162</v>
      </c>
      <c r="AU1205" s="227" t="s">
        <v>89</v>
      </c>
      <c r="AV1205" s="13" t="s">
        <v>89</v>
      </c>
      <c r="AW1205" s="13" t="s">
        <v>34</v>
      </c>
      <c r="AX1205" s="13" t="s">
        <v>80</v>
      </c>
      <c r="AY1205" s="227" t="s">
        <v>151</v>
      </c>
    </row>
    <row r="1206" spans="2:51" s="13" customFormat="1" ht="10.199999999999999">
      <c r="B1206" s="217"/>
      <c r="C1206" s="218"/>
      <c r="D1206" s="213" t="s">
        <v>162</v>
      </c>
      <c r="E1206" s="219" t="s">
        <v>1</v>
      </c>
      <c r="F1206" s="220" t="s">
        <v>1532</v>
      </c>
      <c r="G1206" s="218"/>
      <c r="H1206" s="221">
        <v>2.6429999999999998</v>
      </c>
      <c r="I1206" s="222"/>
      <c r="J1206" s="218"/>
      <c r="K1206" s="218"/>
      <c r="L1206" s="223"/>
      <c r="M1206" s="224"/>
      <c r="N1206" s="225"/>
      <c r="O1206" s="225"/>
      <c r="P1206" s="225"/>
      <c r="Q1206" s="225"/>
      <c r="R1206" s="225"/>
      <c r="S1206" s="225"/>
      <c r="T1206" s="226"/>
      <c r="AT1206" s="227" t="s">
        <v>162</v>
      </c>
      <c r="AU1206" s="227" t="s">
        <v>89</v>
      </c>
      <c r="AV1206" s="13" t="s">
        <v>89</v>
      </c>
      <c r="AW1206" s="13" t="s">
        <v>34</v>
      </c>
      <c r="AX1206" s="13" t="s">
        <v>80</v>
      </c>
      <c r="AY1206" s="227" t="s">
        <v>151</v>
      </c>
    </row>
    <row r="1207" spans="2:51" s="13" customFormat="1" ht="10.199999999999999">
      <c r="B1207" s="217"/>
      <c r="C1207" s="218"/>
      <c r="D1207" s="213" t="s">
        <v>162</v>
      </c>
      <c r="E1207" s="219" t="s">
        <v>1</v>
      </c>
      <c r="F1207" s="220" t="s">
        <v>1425</v>
      </c>
      <c r="G1207" s="218"/>
      <c r="H1207" s="221">
        <v>0.74</v>
      </c>
      <c r="I1207" s="222"/>
      <c r="J1207" s="218"/>
      <c r="K1207" s="218"/>
      <c r="L1207" s="223"/>
      <c r="M1207" s="224"/>
      <c r="N1207" s="225"/>
      <c r="O1207" s="225"/>
      <c r="P1207" s="225"/>
      <c r="Q1207" s="225"/>
      <c r="R1207" s="225"/>
      <c r="S1207" s="225"/>
      <c r="T1207" s="226"/>
      <c r="AT1207" s="227" t="s">
        <v>162</v>
      </c>
      <c r="AU1207" s="227" t="s">
        <v>89</v>
      </c>
      <c r="AV1207" s="13" t="s">
        <v>89</v>
      </c>
      <c r="AW1207" s="13" t="s">
        <v>34</v>
      </c>
      <c r="AX1207" s="13" t="s">
        <v>80</v>
      </c>
      <c r="AY1207" s="227" t="s">
        <v>151</v>
      </c>
    </row>
    <row r="1208" spans="2:51" s="15" customFormat="1" ht="10.199999999999999">
      <c r="B1208" s="239"/>
      <c r="C1208" s="240"/>
      <c r="D1208" s="213" t="s">
        <v>162</v>
      </c>
      <c r="E1208" s="241" t="s">
        <v>1</v>
      </c>
      <c r="F1208" s="242" t="s">
        <v>238</v>
      </c>
      <c r="G1208" s="240"/>
      <c r="H1208" s="241" t="s">
        <v>1</v>
      </c>
      <c r="I1208" s="243"/>
      <c r="J1208" s="240"/>
      <c r="K1208" s="240"/>
      <c r="L1208" s="244"/>
      <c r="M1208" s="245"/>
      <c r="N1208" s="246"/>
      <c r="O1208" s="246"/>
      <c r="P1208" s="246"/>
      <c r="Q1208" s="246"/>
      <c r="R1208" s="246"/>
      <c r="S1208" s="246"/>
      <c r="T1208" s="247"/>
      <c r="AT1208" s="248" t="s">
        <v>162</v>
      </c>
      <c r="AU1208" s="248" t="s">
        <v>89</v>
      </c>
      <c r="AV1208" s="15" t="s">
        <v>85</v>
      </c>
      <c r="AW1208" s="15" t="s">
        <v>34</v>
      </c>
      <c r="AX1208" s="15" t="s">
        <v>80</v>
      </c>
      <c r="AY1208" s="248" t="s">
        <v>151</v>
      </c>
    </row>
    <row r="1209" spans="2:51" s="13" customFormat="1" ht="10.199999999999999">
      <c r="B1209" s="217"/>
      <c r="C1209" s="218"/>
      <c r="D1209" s="213" t="s">
        <v>162</v>
      </c>
      <c r="E1209" s="219" t="s">
        <v>1</v>
      </c>
      <c r="F1209" s="220" t="s">
        <v>1421</v>
      </c>
      <c r="G1209" s="218"/>
      <c r="H1209" s="221">
        <v>-3.92</v>
      </c>
      <c r="I1209" s="222"/>
      <c r="J1209" s="218"/>
      <c r="K1209" s="218"/>
      <c r="L1209" s="223"/>
      <c r="M1209" s="224"/>
      <c r="N1209" s="225"/>
      <c r="O1209" s="225"/>
      <c r="P1209" s="225"/>
      <c r="Q1209" s="225"/>
      <c r="R1209" s="225"/>
      <c r="S1209" s="225"/>
      <c r="T1209" s="226"/>
      <c r="AT1209" s="227" t="s">
        <v>162</v>
      </c>
      <c r="AU1209" s="227" t="s">
        <v>89</v>
      </c>
      <c r="AV1209" s="13" t="s">
        <v>89</v>
      </c>
      <c r="AW1209" s="13" t="s">
        <v>34</v>
      </c>
      <c r="AX1209" s="13" t="s">
        <v>80</v>
      </c>
      <c r="AY1209" s="227" t="s">
        <v>151</v>
      </c>
    </row>
    <row r="1210" spans="2:51" s="13" customFormat="1" ht="10.199999999999999">
      <c r="B1210" s="217"/>
      <c r="C1210" s="218"/>
      <c r="D1210" s="213" t="s">
        <v>162</v>
      </c>
      <c r="E1210" s="219" t="s">
        <v>1</v>
      </c>
      <c r="F1210" s="220" t="s">
        <v>1533</v>
      </c>
      <c r="G1210" s="218"/>
      <c r="H1210" s="221">
        <v>-4.1849999999999996</v>
      </c>
      <c r="I1210" s="222"/>
      <c r="J1210" s="218"/>
      <c r="K1210" s="218"/>
      <c r="L1210" s="223"/>
      <c r="M1210" s="224"/>
      <c r="N1210" s="225"/>
      <c r="O1210" s="225"/>
      <c r="P1210" s="225"/>
      <c r="Q1210" s="225"/>
      <c r="R1210" s="225"/>
      <c r="S1210" s="225"/>
      <c r="T1210" s="226"/>
      <c r="AT1210" s="227" t="s">
        <v>162</v>
      </c>
      <c r="AU1210" s="227" t="s">
        <v>89</v>
      </c>
      <c r="AV1210" s="13" t="s">
        <v>89</v>
      </c>
      <c r="AW1210" s="13" t="s">
        <v>34</v>
      </c>
      <c r="AX1210" s="13" t="s">
        <v>80</v>
      </c>
      <c r="AY1210" s="227" t="s">
        <v>151</v>
      </c>
    </row>
    <row r="1211" spans="2:51" s="13" customFormat="1" ht="10.199999999999999">
      <c r="B1211" s="217"/>
      <c r="C1211" s="218"/>
      <c r="D1211" s="213" t="s">
        <v>162</v>
      </c>
      <c r="E1211" s="219" t="s">
        <v>1</v>
      </c>
      <c r="F1211" s="220" t="s">
        <v>1427</v>
      </c>
      <c r="G1211" s="218"/>
      <c r="H1211" s="221">
        <v>-1.99</v>
      </c>
      <c r="I1211" s="222"/>
      <c r="J1211" s="218"/>
      <c r="K1211" s="218"/>
      <c r="L1211" s="223"/>
      <c r="M1211" s="224"/>
      <c r="N1211" s="225"/>
      <c r="O1211" s="225"/>
      <c r="P1211" s="225"/>
      <c r="Q1211" s="225"/>
      <c r="R1211" s="225"/>
      <c r="S1211" s="225"/>
      <c r="T1211" s="226"/>
      <c r="AT1211" s="227" t="s">
        <v>162</v>
      </c>
      <c r="AU1211" s="227" t="s">
        <v>89</v>
      </c>
      <c r="AV1211" s="13" t="s">
        <v>89</v>
      </c>
      <c r="AW1211" s="13" t="s">
        <v>34</v>
      </c>
      <c r="AX1211" s="13" t="s">
        <v>80</v>
      </c>
      <c r="AY1211" s="227" t="s">
        <v>151</v>
      </c>
    </row>
    <row r="1212" spans="2:51" s="16" customFormat="1" ht="10.199999999999999">
      <c r="B1212" s="259"/>
      <c r="C1212" s="260"/>
      <c r="D1212" s="213" t="s">
        <v>162</v>
      </c>
      <c r="E1212" s="261" t="s">
        <v>1</v>
      </c>
      <c r="F1212" s="262" t="s">
        <v>274</v>
      </c>
      <c r="G1212" s="260"/>
      <c r="H1212" s="263">
        <v>14.678000000000003</v>
      </c>
      <c r="I1212" s="264"/>
      <c r="J1212" s="260"/>
      <c r="K1212" s="260"/>
      <c r="L1212" s="265"/>
      <c r="M1212" s="266"/>
      <c r="N1212" s="267"/>
      <c r="O1212" s="267"/>
      <c r="P1212" s="267"/>
      <c r="Q1212" s="267"/>
      <c r="R1212" s="267"/>
      <c r="S1212" s="267"/>
      <c r="T1212" s="268"/>
      <c r="AT1212" s="269" t="s">
        <v>162</v>
      </c>
      <c r="AU1212" s="269" t="s">
        <v>89</v>
      </c>
      <c r="AV1212" s="16" t="s">
        <v>170</v>
      </c>
      <c r="AW1212" s="16" t="s">
        <v>34</v>
      </c>
      <c r="AX1212" s="16" t="s">
        <v>80</v>
      </c>
      <c r="AY1212" s="269" t="s">
        <v>151</v>
      </c>
    </row>
    <row r="1213" spans="2:51" s="15" customFormat="1" ht="10.199999999999999">
      <c r="B1213" s="239"/>
      <c r="C1213" s="240"/>
      <c r="D1213" s="213" t="s">
        <v>162</v>
      </c>
      <c r="E1213" s="241" t="s">
        <v>1</v>
      </c>
      <c r="F1213" s="242" t="s">
        <v>386</v>
      </c>
      <c r="G1213" s="240"/>
      <c r="H1213" s="241" t="s">
        <v>1</v>
      </c>
      <c r="I1213" s="243"/>
      <c r="J1213" s="240"/>
      <c r="K1213" s="240"/>
      <c r="L1213" s="244"/>
      <c r="M1213" s="245"/>
      <c r="N1213" s="246"/>
      <c r="O1213" s="246"/>
      <c r="P1213" s="246"/>
      <c r="Q1213" s="246"/>
      <c r="R1213" s="246"/>
      <c r="S1213" s="246"/>
      <c r="T1213" s="247"/>
      <c r="AT1213" s="248" t="s">
        <v>162</v>
      </c>
      <c r="AU1213" s="248" t="s">
        <v>89</v>
      </c>
      <c r="AV1213" s="15" t="s">
        <v>85</v>
      </c>
      <c r="AW1213" s="15" t="s">
        <v>34</v>
      </c>
      <c r="AX1213" s="15" t="s">
        <v>80</v>
      </c>
      <c r="AY1213" s="248" t="s">
        <v>151</v>
      </c>
    </row>
    <row r="1214" spans="2:51" s="13" customFormat="1" ht="10.199999999999999">
      <c r="B1214" s="217"/>
      <c r="C1214" s="218"/>
      <c r="D1214" s="213" t="s">
        <v>162</v>
      </c>
      <c r="E1214" s="219" t="s">
        <v>1</v>
      </c>
      <c r="F1214" s="220" t="s">
        <v>1534</v>
      </c>
      <c r="G1214" s="218"/>
      <c r="H1214" s="221">
        <v>48.67</v>
      </c>
      <c r="I1214" s="222"/>
      <c r="J1214" s="218"/>
      <c r="K1214" s="218"/>
      <c r="L1214" s="223"/>
      <c r="M1214" s="224"/>
      <c r="N1214" s="225"/>
      <c r="O1214" s="225"/>
      <c r="P1214" s="225"/>
      <c r="Q1214" s="225"/>
      <c r="R1214" s="225"/>
      <c r="S1214" s="225"/>
      <c r="T1214" s="226"/>
      <c r="AT1214" s="227" t="s">
        <v>162</v>
      </c>
      <c r="AU1214" s="227" t="s">
        <v>89</v>
      </c>
      <c r="AV1214" s="13" t="s">
        <v>89</v>
      </c>
      <c r="AW1214" s="13" t="s">
        <v>34</v>
      </c>
      <c r="AX1214" s="13" t="s">
        <v>80</v>
      </c>
      <c r="AY1214" s="227" t="s">
        <v>151</v>
      </c>
    </row>
    <row r="1215" spans="2:51" s="13" customFormat="1" ht="10.199999999999999">
      <c r="B1215" s="217"/>
      <c r="C1215" s="218"/>
      <c r="D1215" s="213" t="s">
        <v>162</v>
      </c>
      <c r="E1215" s="219" t="s">
        <v>1</v>
      </c>
      <c r="F1215" s="220" t="s">
        <v>1429</v>
      </c>
      <c r="G1215" s="218"/>
      <c r="H1215" s="221">
        <v>2.0299999999999998</v>
      </c>
      <c r="I1215" s="222"/>
      <c r="J1215" s="218"/>
      <c r="K1215" s="218"/>
      <c r="L1215" s="223"/>
      <c r="M1215" s="224"/>
      <c r="N1215" s="225"/>
      <c r="O1215" s="225"/>
      <c r="P1215" s="225"/>
      <c r="Q1215" s="225"/>
      <c r="R1215" s="225"/>
      <c r="S1215" s="225"/>
      <c r="T1215" s="226"/>
      <c r="AT1215" s="227" t="s">
        <v>162</v>
      </c>
      <c r="AU1215" s="227" t="s">
        <v>89</v>
      </c>
      <c r="AV1215" s="13" t="s">
        <v>89</v>
      </c>
      <c r="AW1215" s="13" t="s">
        <v>34</v>
      </c>
      <c r="AX1215" s="13" t="s">
        <v>80</v>
      </c>
      <c r="AY1215" s="227" t="s">
        <v>151</v>
      </c>
    </row>
    <row r="1216" spans="2:51" s="13" customFormat="1" ht="10.199999999999999">
      <c r="B1216" s="217"/>
      <c r="C1216" s="218"/>
      <c r="D1216" s="213" t="s">
        <v>162</v>
      </c>
      <c r="E1216" s="219" t="s">
        <v>1</v>
      </c>
      <c r="F1216" s="220" t="s">
        <v>1430</v>
      </c>
      <c r="G1216" s="218"/>
      <c r="H1216" s="221">
        <v>1.02</v>
      </c>
      <c r="I1216" s="222"/>
      <c r="J1216" s="218"/>
      <c r="K1216" s="218"/>
      <c r="L1216" s="223"/>
      <c r="M1216" s="224"/>
      <c r="N1216" s="225"/>
      <c r="O1216" s="225"/>
      <c r="P1216" s="225"/>
      <c r="Q1216" s="225"/>
      <c r="R1216" s="225"/>
      <c r="S1216" s="225"/>
      <c r="T1216" s="226"/>
      <c r="AT1216" s="227" t="s">
        <v>162</v>
      </c>
      <c r="AU1216" s="227" t="s">
        <v>89</v>
      </c>
      <c r="AV1216" s="13" t="s">
        <v>89</v>
      </c>
      <c r="AW1216" s="13" t="s">
        <v>34</v>
      </c>
      <c r="AX1216" s="13" t="s">
        <v>80</v>
      </c>
      <c r="AY1216" s="227" t="s">
        <v>151</v>
      </c>
    </row>
    <row r="1217" spans="2:51" s="15" customFormat="1" ht="10.199999999999999">
      <c r="B1217" s="239"/>
      <c r="C1217" s="240"/>
      <c r="D1217" s="213" t="s">
        <v>162</v>
      </c>
      <c r="E1217" s="241" t="s">
        <v>1</v>
      </c>
      <c r="F1217" s="242" t="s">
        <v>238</v>
      </c>
      <c r="G1217" s="240"/>
      <c r="H1217" s="241" t="s">
        <v>1</v>
      </c>
      <c r="I1217" s="243"/>
      <c r="J1217" s="240"/>
      <c r="K1217" s="240"/>
      <c r="L1217" s="244"/>
      <c r="M1217" s="245"/>
      <c r="N1217" s="246"/>
      <c r="O1217" s="246"/>
      <c r="P1217" s="246"/>
      <c r="Q1217" s="246"/>
      <c r="R1217" s="246"/>
      <c r="S1217" s="246"/>
      <c r="T1217" s="247"/>
      <c r="AT1217" s="248" t="s">
        <v>162</v>
      </c>
      <c r="AU1217" s="248" t="s">
        <v>89</v>
      </c>
      <c r="AV1217" s="15" t="s">
        <v>85</v>
      </c>
      <c r="AW1217" s="15" t="s">
        <v>34</v>
      </c>
      <c r="AX1217" s="15" t="s">
        <v>80</v>
      </c>
      <c r="AY1217" s="248" t="s">
        <v>151</v>
      </c>
    </row>
    <row r="1218" spans="2:51" s="13" customFormat="1" ht="10.199999999999999">
      <c r="B1218" s="217"/>
      <c r="C1218" s="218"/>
      <c r="D1218" s="213" t="s">
        <v>162</v>
      </c>
      <c r="E1218" s="219" t="s">
        <v>1</v>
      </c>
      <c r="F1218" s="220" t="s">
        <v>1431</v>
      </c>
      <c r="G1218" s="218"/>
      <c r="H1218" s="221">
        <v>-1.5760000000000001</v>
      </c>
      <c r="I1218" s="222"/>
      <c r="J1218" s="218"/>
      <c r="K1218" s="218"/>
      <c r="L1218" s="223"/>
      <c r="M1218" s="224"/>
      <c r="N1218" s="225"/>
      <c r="O1218" s="225"/>
      <c r="P1218" s="225"/>
      <c r="Q1218" s="225"/>
      <c r="R1218" s="225"/>
      <c r="S1218" s="225"/>
      <c r="T1218" s="226"/>
      <c r="AT1218" s="227" t="s">
        <v>162</v>
      </c>
      <c r="AU1218" s="227" t="s">
        <v>89</v>
      </c>
      <c r="AV1218" s="13" t="s">
        <v>89</v>
      </c>
      <c r="AW1218" s="13" t="s">
        <v>34</v>
      </c>
      <c r="AX1218" s="13" t="s">
        <v>80</v>
      </c>
      <c r="AY1218" s="227" t="s">
        <v>151</v>
      </c>
    </row>
    <row r="1219" spans="2:51" s="13" customFormat="1" ht="10.199999999999999">
      <c r="B1219" s="217"/>
      <c r="C1219" s="218"/>
      <c r="D1219" s="213" t="s">
        <v>162</v>
      </c>
      <c r="E1219" s="219" t="s">
        <v>1</v>
      </c>
      <c r="F1219" s="220" t="s">
        <v>1432</v>
      </c>
      <c r="G1219" s="218"/>
      <c r="H1219" s="221">
        <v>-3.78</v>
      </c>
      <c r="I1219" s="222"/>
      <c r="J1219" s="218"/>
      <c r="K1219" s="218"/>
      <c r="L1219" s="223"/>
      <c r="M1219" s="224"/>
      <c r="N1219" s="225"/>
      <c r="O1219" s="225"/>
      <c r="P1219" s="225"/>
      <c r="Q1219" s="225"/>
      <c r="R1219" s="225"/>
      <c r="S1219" s="225"/>
      <c r="T1219" s="226"/>
      <c r="AT1219" s="227" t="s">
        <v>162</v>
      </c>
      <c r="AU1219" s="227" t="s">
        <v>89</v>
      </c>
      <c r="AV1219" s="13" t="s">
        <v>89</v>
      </c>
      <c r="AW1219" s="13" t="s">
        <v>34</v>
      </c>
      <c r="AX1219" s="13" t="s">
        <v>80</v>
      </c>
      <c r="AY1219" s="227" t="s">
        <v>151</v>
      </c>
    </row>
    <row r="1220" spans="2:51" s="16" customFormat="1" ht="10.199999999999999">
      <c r="B1220" s="259"/>
      <c r="C1220" s="260"/>
      <c r="D1220" s="213" t="s">
        <v>162</v>
      </c>
      <c r="E1220" s="261" t="s">
        <v>1</v>
      </c>
      <c r="F1220" s="262" t="s">
        <v>274</v>
      </c>
      <c r="G1220" s="260"/>
      <c r="H1220" s="263">
        <v>46.364000000000004</v>
      </c>
      <c r="I1220" s="264"/>
      <c r="J1220" s="260"/>
      <c r="K1220" s="260"/>
      <c r="L1220" s="265"/>
      <c r="M1220" s="266"/>
      <c r="N1220" s="267"/>
      <c r="O1220" s="267"/>
      <c r="P1220" s="267"/>
      <c r="Q1220" s="267"/>
      <c r="R1220" s="267"/>
      <c r="S1220" s="267"/>
      <c r="T1220" s="268"/>
      <c r="AT1220" s="269" t="s">
        <v>162</v>
      </c>
      <c r="AU1220" s="269" t="s">
        <v>89</v>
      </c>
      <c r="AV1220" s="16" t="s">
        <v>170</v>
      </c>
      <c r="AW1220" s="16" t="s">
        <v>34</v>
      </c>
      <c r="AX1220" s="16" t="s">
        <v>80</v>
      </c>
      <c r="AY1220" s="269" t="s">
        <v>151</v>
      </c>
    </row>
    <row r="1221" spans="2:51" s="15" customFormat="1" ht="10.199999999999999">
      <c r="B1221" s="239"/>
      <c r="C1221" s="240"/>
      <c r="D1221" s="213" t="s">
        <v>162</v>
      </c>
      <c r="E1221" s="241" t="s">
        <v>1</v>
      </c>
      <c r="F1221" s="242" t="s">
        <v>388</v>
      </c>
      <c r="G1221" s="240"/>
      <c r="H1221" s="241" t="s">
        <v>1</v>
      </c>
      <c r="I1221" s="243"/>
      <c r="J1221" s="240"/>
      <c r="K1221" s="240"/>
      <c r="L1221" s="244"/>
      <c r="M1221" s="245"/>
      <c r="N1221" s="246"/>
      <c r="O1221" s="246"/>
      <c r="P1221" s="246"/>
      <c r="Q1221" s="246"/>
      <c r="R1221" s="246"/>
      <c r="S1221" s="246"/>
      <c r="T1221" s="247"/>
      <c r="AT1221" s="248" t="s">
        <v>162</v>
      </c>
      <c r="AU1221" s="248" t="s">
        <v>89</v>
      </c>
      <c r="AV1221" s="15" t="s">
        <v>85</v>
      </c>
      <c r="AW1221" s="15" t="s">
        <v>34</v>
      </c>
      <c r="AX1221" s="15" t="s">
        <v>80</v>
      </c>
      <c r="AY1221" s="248" t="s">
        <v>151</v>
      </c>
    </row>
    <row r="1222" spans="2:51" s="13" customFormat="1" ht="10.199999999999999">
      <c r="B1222" s="217"/>
      <c r="C1222" s="218"/>
      <c r="D1222" s="213" t="s">
        <v>162</v>
      </c>
      <c r="E1222" s="219" t="s">
        <v>1</v>
      </c>
      <c r="F1222" s="220" t="s">
        <v>1535</v>
      </c>
      <c r="G1222" s="218"/>
      <c r="H1222" s="221">
        <v>79.515000000000001</v>
      </c>
      <c r="I1222" s="222"/>
      <c r="J1222" s="218"/>
      <c r="K1222" s="218"/>
      <c r="L1222" s="223"/>
      <c r="M1222" s="224"/>
      <c r="N1222" s="225"/>
      <c r="O1222" s="225"/>
      <c r="P1222" s="225"/>
      <c r="Q1222" s="225"/>
      <c r="R1222" s="225"/>
      <c r="S1222" s="225"/>
      <c r="T1222" s="226"/>
      <c r="AT1222" s="227" t="s">
        <v>162</v>
      </c>
      <c r="AU1222" s="227" t="s">
        <v>89</v>
      </c>
      <c r="AV1222" s="13" t="s">
        <v>89</v>
      </c>
      <c r="AW1222" s="13" t="s">
        <v>34</v>
      </c>
      <c r="AX1222" s="13" t="s">
        <v>80</v>
      </c>
      <c r="AY1222" s="227" t="s">
        <v>151</v>
      </c>
    </row>
    <row r="1223" spans="2:51" s="13" customFormat="1" ht="10.199999999999999">
      <c r="B1223" s="217"/>
      <c r="C1223" s="218"/>
      <c r="D1223" s="213" t="s">
        <v>162</v>
      </c>
      <c r="E1223" s="219" t="s">
        <v>1</v>
      </c>
      <c r="F1223" s="220" t="s">
        <v>1429</v>
      </c>
      <c r="G1223" s="218"/>
      <c r="H1223" s="221">
        <v>2.0299999999999998</v>
      </c>
      <c r="I1223" s="222"/>
      <c r="J1223" s="218"/>
      <c r="K1223" s="218"/>
      <c r="L1223" s="223"/>
      <c r="M1223" s="224"/>
      <c r="N1223" s="225"/>
      <c r="O1223" s="225"/>
      <c r="P1223" s="225"/>
      <c r="Q1223" s="225"/>
      <c r="R1223" s="225"/>
      <c r="S1223" s="225"/>
      <c r="T1223" s="226"/>
      <c r="AT1223" s="227" t="s">
        <v>162</v>
      </c>
      <c r="AU1223" s="227" t="s">
        <v>89</v>
      </c>
      <c r="AV1223" s="13" t="s">
        <v>89</v>
      </c>
      <c r="AW1223" s="13" t="s">
        <v>34</v>
      </c>
      <c r="AX1223" s="13" t="s">
        <v>80</v>
      </c>
      <c r="AY1223" s="227" t="s">
        <v>151</v>
      </c>
    </row>
    <row r="1224" spans="2:51" s="13" customFormat="1" ht="10.199999999999999">
      <c r="B1224" s="217"/>
      <c r="C1224" s="218"/>
      <c r="D1224" s="213" t="s">
        <v>162</v>
      </c>
      <c r="E1224" s="219" t="s">
        <v>1</v>
      </c>
      <c r="F1224" s="220" t="s">
        <v>1536</v>
      </c>
      <c r="G1224" s="218"/>
      <c r="H1224" s="221">
        <v>10.943</v>
      </c>
      <c r="I1224" s="222"/>
      <c r="J1224" s="218"/>
      <c r="K1224" s="218"/>
      <c r="L1224" s="223"/>
      <c r="M1224" s="224"/>
      <c r="N1224" s="225"/>
      <c r="O1224" s="225"/>
      <c r="P1224" s="225"/>
      <c r="Q1224" s="225"/>
      <c r="R1224" s="225"/>
      <c r="S1224" s="225"/>
      <c r="T1224" s="226"/>
      <c r="AT1224" s="227" t="s">
        <v>162</v>
      </c>
      <c r="AU1224" s="227" t="s">
        <v>89</v>
      </c>
      <c r="AV1224" s="13" t="s">
        <v>89</v>
      </c>
      <c r="AW1224" s="13" t="s">
        <v>34</v>
      </c>
      <c r="AX1224" s="13" t="s">
        <v>80</v>
      </c>
      <c r="AY1224" s="227" t="s">
        <v>151</v>
      </c>
    </row>
    <row r="1225" spans="2:51" s="13" customFormat="1" ht="10.199999999999999">
      <c r="B1225" s="217"/>
      <c r="C1225" s="218"/>
      <c r="D1225" s="213" t="s">
        <v>162</v>
      </c>
      <c r="E1225" s="219" t="s">
        <v>1</v>
      </c>
      <c r="F1225" s="220" t="s">
        <v>1435</v>
      </c>
      <c r="G1225" s="218"/>
      <c r="H1225" s="221">
        <v>3.75</v>
      </c>
      <c r="I1225" s="222"/>
      <c r="J1225" s="218"/>
      <c r="K1225" s="218"/>
      <c r="L1225" s="223"/>
      <c r="M1225" s="224"/>
      <c r="N1225" s="225"/>
      <c r="O1225" s="225"/>
      <c r="P1225" s="225"/>
      <c r="Q1225" s="225"/>
      <c r="R1225" s="225"/>
      <c r="S1225" s="225"/>
      <c r="T1225" s="226"/>
      <c r="AT1225" s="227" t="s">
        <v>162</v>
      </c>
      <c r="AU1225" s="227" t="s">
        <v>89</v>
      </c>
      <c r="AV1225" s="13" t="s">
        <v>89</v>
      </c>
      <c r="AW1225" s="13" t="s">
        <v>34</v>
      </c>
      <c r="AX1225" s="13" t="s">
        <v>80</v>
      </c>
      <c r="AY1225" s="227" t="s">
        <v>151</v>
      </c>
    </row>
    <row r="1226" spans="2:51" s="13" customFormat="1" ht="20.399999999999999">
      <c r="B1226" s="217"/>
      <c r="C1226" s="218"/>
      <c r="D1226" s="213" t="s">
        <v>162</v>
      </c>
      <c r="E1226" s="219" t="s">
        <v>1</v>
      </c>
      <c r="F1226" s="220" t="s">
        <v>1537</v>
      </c>
      <c r="G1226" s="218"/>
      <c r="H1226" s="221">
        <v>44.563000000000002</v>
      </c>
      <c r="I1226" s="222"/>
      <c r="J1226" s="218"/>
      <c r="K1226" s="218"/>
      <c r="L1226" s="223"/>
      <c r="M1226" s="224"/>
      <c r="N1226" s="225"/>
      <c r="O1226" s="225"/>
      <c r="P1226" s="225"/>
      <c r="Q1226" s="225"/>
      <c r="R1226" s="225"/>
      <c r="S1226" s="225"/>
      <c r="T1226" s="226"/>
      <c r="AT1226" s="227" t="s">
        <v>162</v>
      </c>
      <c r="AU1226" s="227" t="s">
        <v>89</v>
      </c>
      <c r="AV1226" s="13" t="s">
        <v>89</v>
      </c>
      <c r="AW1226" s="13" t="s">
        <v>34</v>
      </c>
      <c r="AX1226" s="13" t="s">
        <v>80</v>
      </c>
      <c r="AY1226" s="227" t="s">
        <v>151</v>
      </c>
    </row>
    <row r="1227" spans="2:51" s="13" customFormat="1" ht="20.399999999999999">
      <c r="B1227" s="217"/>
      <c r="C1227" s="218"/>
      <c r="D1227" s="213" t="s">
        <v>162</v>
      </c>
      <c r="E1227" s="219" t="s">
        <v>1</v>
      </c>
      <c r="F1227" s="220" t="s">
        <v>1538</v>
      </c>
      <c r="G1227" s="218"/>
      <c r="H1227" s="221">
        <v>39.215000000000003</v>
      </c>
      <c r="I1227" s="222"/>
      <c r="J1227" s="218"/>
      <c r="K1227" s="218"/>
      <c r="L1227" s="223"/>
      <c r="M1227" s="224"/>
      <c r="N1227" s="225"/>
      <c r="O1227" s="225"/>
      <c r="P1227" s="225"/>
      <c r="Q1227" s="225"/>
      <c r="R1227" s="225"/>
      <c r="S1227" s="225"/>
      <c r="T1227" s="226"/>
      <c r="AT1227" s="227" t="s">
        <v>162</v>
      </c>
      <c r="AU1227" s="227" t="s">
        <v>89</v>
      </c>
      <c r="AV1227" s="13" t="s">
        <v>89</v>
      </c>
      <c r="AW1227" s="13" t="s">
        <v>34</v>
      </c>
      <c r="AX1227" s="13" t="s">
        <v>80</v>
      </c>
      <c r="AY1227" s="227" t="s">
        <v>151</v>
      </c>
    </row>
    <row r="1228" spans="2:51" s="13" customFormat="1" ht="10.199999999999999">
      <c r="B1228" s="217"/>
      <c r="C1228" s="218"/>
      <c r="D1228" s="213" t="s">
        <v>162</v>
      </c>
      <c r="E1228" s="219" t="s">
        <v>1</v>
      </c>
      <c r="F1228" s="220" t="s">
        <v>1438</v>
      </c>
      <c r="G1228" s="218"/>
      <c r="H1228" s="221">
        <v>4.1399999999999997</v>
      </c>
      <c r="I1228" s="222"/>
      <c r="J1228" s="218"/>
      <c r="K1228" s="218"/>
      <c r="L1228" s="223"/>
      <c r="M1228" s="224"/>
      <c r="N1228" s="225"/>
      <c r="O1228" s="225"/>
      <c r="P1228" s="225"/>
      <c r="Q1228" s="225"/>
      <c r="R1228" s="225"/>
      <c r="S1228" s="225"/>
      <c r="T1228" s="226"/>
      <c r="AT1228" s="227" t="s">
        <v>162</v>
      </c>
      <c r="AU1228" s="227" t="s">
        <v>89</v>
      </c>
      <c r="AV1228" s="13" t="s">
        <v>89</v>
      </c>
      <c r="AW1228" s="13" t="s">
        <v>34</v>
      </c>
      <c r="AX1228" s="13" t="s">
        <v>80</v>
      </c>
      <c r="AY1228" s="227" t="s">
        <v>151</v>
      </c>
    </row>
    <row r="1229" spans="2:51" s="13" customFormat="1" ht="10.199999999999999">
      <c r="B1229" s="217"/>
      <c r="C1229" s="218"/>
      <c r="D1229" s="213" t="s">
        <v>162</v>
      </c>
      <c r="E1229" s="219" t="s">
        <v>1</v>
      </c>
      <c r="F1229" s="220" t="s">
        <v>1439</v>
      </c>
      <c r="G1229" s="218"/>
      <c r="H1229" s="221">
        <v>5.3</v>
      </c>
      <c r="I1229" s="222"/>
      <c r="J1229" s="218"/>
      <c r="K1229" s="218"/>
      <c r="L1229" s="223"/>
      <c r="M1229" s="224"/>
      <c r="N1229" s="225"/>
      <c r="O1229" s="225"/>
      <c r="P1229" s="225"/>
      <c r="Q1229" s="225"/>
      <c r="R1229" s="225"/>
      <c r="S1229" s="225"/>
      <c r="T1229" s="226"/>
      <c r="AT1229" s="227" t="s">
        <v>162</v>
      </c>
      <c r="AU1229" s="227" t="s">
        <v>89</v>
      </c>
      <c r="AV1229" s="13" t="s">
        <v>89</v>
      </c>
      <c r="AW1229" s="13" t="s">
        <v>34</v>
      </c>
      <c r="AX1229" s="13" t="s">
        <v>80</v>
      </c>
      <c r="AY1229" s="227" t="s">
        <v>151</v>
      </c>
    </row>
    <row r="1230" spans="2:51" s="13" customFormat="1" ht="10.199999999999999">
      <c r="B1230" s="217"/>
      <c r="C1230" s="218"/>
      <c r="D1230" s="213" t="s">
        <v>162</v>
      </c>
      <c r="E1230" s="219" t="s">
        <v>1</v>
      </c>
      <c r="F1230" s="220" t="s">
        <v>1440</v>
      </c>
      <c r="G1230" s="218"/>
      <c r="H1230" s="221">
        <v>0.77</v>
      </c>
      <c r="I1230" s="222"/>
      <c r="J1230" s="218"/>
      <c r="K1230" s="218"/>
      <c r="L1230" s="223"/>
      <c r="M1230" s="224"/>
      <c r="N1230" s="225"/>
      <c r="O1230" s="225"/>
      <c r="P1230" s="225"/>
      <c r="Q1230" s="225"/>
      <c r="R1230" s="225"/>
      <c r="S1230" s="225"/>
      <c r="T1230" s="226"/>
      <c r="AT1230" s="227" t="s">
        <v>162</v>
      </c>
      <c r="AU1230" s="227" t="s">
        <v>89</v>
      </c>
      <c r="AV1230" s="13" t="s">
        <v>89</v>
      </c>
      <c r="AW1230" s="13" t="s">
        <v>34</v>
      </c>
      <c r="AX1230" s="13" t="s">
        <v>80</v>
      </c>
      <c r="AY1230" s="227" t="s">
        <v>151</v>
      </c>
    </row>
    <row r="1231" spans="2:51" s="13" customFormat="1" ht="10.199999999999999">
      <c r="B1231" s="217"/>
      <c r="C1231" s="218"/>
      <c r="D1231" s="213" t="s">
        <v>162</v>
      </c>
      <c r="E1231" s="219" t="s">
        <v>1</v>
      </c>
      <c r="F1231" s="220" t="s">
        <v>1441</v>
      </c>
      <c r="G1231" s="218"/>
      <c r="H1231" s="221">
        <v>3.12</v>
      </c>
      <c r="I1231" s="222"/>
      <c r="J1231" s="218"/>
      <c r="K1231" s="218"/>
      <c r="L1231" s="223"/>
      <c r="M1231" s="224"/>
      <c r="N1231" s="225"/>
      <c r="O1231" s="225"/>
      <c r="P1231" s="225"/>
      <c r="Q1231" s="225"/>
      <c r="R1231" s="225"/>
      <c r="S1231" s="225"/>
      <c r="T1231" s="226"/>
      <c r="AT1231" s="227" t="s">
        <v>162</v>
      </c>
      <c r="AU1231" s="227" t="s">
        <v>89</v>
      </c>
      <c r="AV1231" s="13" t="s">
        <v>89</v>
      </c>
      <c r="AW1231" s="13" t="s">
        <v>34</v>
      </c>
      <c r="AX1231" s="13" t="s">
        <v>80</v>
      </c>
      <c r="AY1231" s="227" t="s">
        <v>151</v>
      </c>
    </row>
    <row r="1232" spans="2:51" s="13" customFormat="1" ht="10.199999999999999">
      <c r="B1232" s="217"/>
      <c r="C1232" s="218"/>
      <c r="D1232" s="213" t="s">
        <v>162</v>
      </c>
      <c r="E1232" s="219" t="s">
        <v>1</v>
      </c>
      <c r="F1232" s="220" t="s">
        <v>1442</v>
      </c>
      <c r="G1232" s="218"/>
      <c r="H1232" s="221">
        <v>0.64</v>
      </c>
      <c r="I1232" s="222"/>
      <c r="J1232" s="218"/>
      <c r="K1232" s="218"/>
      <c r="L1232" s="223"/>
      <c r="M1232" s="224"/>
      <c r="N1232" s="225"/>
      <c r="O1232" s="225"/>
      <c r="P1232" s="225"/>
      <c r="Q1232" s="225"/>
      <c r="R1232" s="225"/>
      <c r="S1232" s="225"/>
      <c r="T1232" s="226"/>
      <c r="AT1232" s="227" t="s">
        <v>162</v>
      </c>
      <c r="AU1232" s="227" t="s">
        <v>89</v>
      </c>
      <c r="AV1232" s="13" t="s">
        <v>89</v>
      </c>
      <c r="AW1232" s="13" t="s">
        <v>34</v>
      </c>
      <c r="AX1232" s="13" t="s">
        <v>80</v>
      </c>
      <c r="AY1232" s="227" t="s">
        <v>151</v>
      </c>
    </row>
    <row r="1233" spans="2:51" s="13" customFormat="1" ht="10.199999999999999">
      <c r="B1233" s="217"/>
      <c r="C1233" s="218"/>
      <c r="D1233" s="213" t="s">
        <v>162</v>
      </c>
      <c r="E1233" s="219" t="s">
        <v>1</v>
      </c>
      <c r="F1233" s="220" t="s">
        <v>1443</v>
      </c>
      <c r="G1233" s="218"/>
      <c r="H1233" s="221">
        <v>0.85499999999999998</v>
      </c>
      <c r="I1233" s="222"/>
      <c r="J1233" s="218"/>
      <c r="K1233" s="218"/>
      <c r="L1233" s="223"/>
      <c r="M1233" s="224"/>
      <c r="N1233" s="225"/>
      <c r="O1233" s="225"/>
      <c r="P1233" s="225"/>
      <c r="Q1233" s="225"/>
      <c r="R1233" s="225"/>
      <c r="S1233" s="225"/>
      <c r="T1233" s="226"/>
      <c r="AT1233" s="227" t="s">
        <v>162</v>
      </c>
      <c r="AU1233" s="227" t="s">
        <v>89</v>
      </c>
      <c r="AV1233" s="13" t="s">
        <v>89</v>
      </c>
      <c r="AW1233" s="13" t="s">
        <v>34</v>
      </c>
      <c r="AX1233" s="13" t="s">
        <v>80</v>
      </c>
      <c r="AY1233" s="227" t="s">
        <v>151</v>
      </c>
    </row>
    <row r="1234" spans="2:51" s="15" customFormat="1" ht="10.199999999999999">
      <c r="B1234" s="239"/>
      <c r="C1234" s="240"/>
      <c r="D1234" s="213" t="s">
        <v>162</v>
      </c>
      <c r="E1234" s="241" t="s">
        <v>1</v>
      </c>
      <c r="F1234" s="242" t="s">
        <v>238</v>
      </c>
      <c r="G1234" s="240"/>
      <c r="H1234" s="241" t="s">
        <v>1</v>
      </c>
      <c r="I1234" s="243"/>
      <c r="J1234" s="240"/>
      <c r="K1234" s="240"/>
      <c r="L1234" s="244"/>
      <c r="M1234" s="245"/>
      <c r="N1234" s="246"/>
      <c r="O1234" s="246"/>
      <c r="P1234" s="246"/>
      <c r="Q1234" s="246"/>
      <c r="R1234" s="246"/>
      <c r="S1234" s="246"/>
      <c r="T1234" s="247"/>
      <c r="AT1234" s="248" t="s">
        <v>162</v>
      </c>
      <c r="AU1234" s="248" t="s">
        <v>89</v>
      </c>
      <c r="AV1234" s="15" t="s">
        <v>85</v>
      </c>
      <c r="AW1234" s="15" t="s">
        <v>34</v>
      </c>
      <c r="AX1234" s="15" t="s">
        <v>80</v>
      </c>
      <c r="AY1234" s="248" t="s">
        <v>151</v>
      </c>
    </row>
    <row r="1235" spans="2:51" s="13" customFormat="1" ht="10.199999999999999">
      <c r="B1235" s="217"/>
      <c r="C1235" s="218"/>
      <c r="D1235" s="213" t="s">
        <v>162</v>
      </c>
      <c r="E1235" s="219" t="s">
        <v>1</v>
      </c>
      <c r="F1235" s="220" t="s">
        <v>1444</v>
      </c>
      <c r="G1235" s="218"/>
      <c r="H1235" s="221">
        <v>-7.92</v>
      </c>
      <c r="I1235" s="222"/>
      <c r="J1235" s="218"/>
      <c r="K1235" s="218"/>
      <c r="L1235" s="223"/>
      <c r="M1235" s="224"/>
      <c r="N1235" s="225"/>
      <c r="O1235" s="225"/>
      <c r="P1235" s="225"/>
      <c r="Q1235" s="225"/>
      <c r="R1235" s="225"/>
      <c r="S1235" s="225"/>
      <c r="T1235" s="226"/>
      <c r="AT1235" s="227" t="s">
        <v>162</v>
      </c>
      <c r="AU1235" s="227" t="s">
        <v>89</v>
      </c>
      <c r="AV1235" s="13" t="s">
        <v>89</v>
      </c>
      <c r="AW1235" s="13" t="s">
        <v>34</v>
      </c>
      <c r="AX1235" s="13" t="s">
        <v>80</v>
      </c>
      <c r="AY1235" s="227" t="s">
        <v>151</v>
      </c>
    </row>
    <row r="1236" spans="2:51" s="13" customFormat="1" ht="10.199999999999999">
      <c r="B1236" s="217"/>
      <c r="C1236" s="218"/>
      <c r="D1236" s="213" t="s">
        <v>162</v>
      </c>
      <c r="E1236" s="219" t="s">
        <v>1</v>
      </c>
      <c r="F1236" s="220" t="s">
        <v>1445</v>
      </c>
      <c r="G1236" s="218"/>
      <c r="H1236" s="221">
        <v>-3.96</v>
      </c>
      <c r="I1236" s="222"/>
      <c r="J1236" s="218"/>
      <c r="K1236" s="218"/>
      <c r="L1236" s="223"/>
      <c r="M1236" s="224"/>
      <c r="N1236" s="225"/>
      <c r="O1236" s="225"/>
      <c r="P1236" s="225"/>
      <c r="Q1236" s="225"/>
      <c r="R1236" s="225"/>
      <c r="S1236" s="225"/>
      <c r="T1236" s="226"/>
      <c r="AT1236" s="227" t="s">
        <v>162</v>
      </c>
      <c r="AU1236" s="227" t="s">
        <v>89</v>
      </c>
      <c r="AV1236" s="13" t="s">
        <v>89</v>
      </c>
      <c r="AW1236" s="13" t="s">
        <v>34</v>
      </c>
      <c r="AX1236" s="13" t="s">
        <v>80</v>
      </c>
      <c r="AY1236" s="227" t="s">
        <v>151</v>
      </c>
    </row>
    <row r="1237" spans="2:51" s="13" customFormat="1" ht="10.199999999999999">
      <c r="B1237" s="217"/>
      <c r="C1237" s="218"/>
      <c r="D1237" s="213" t="s">
        <v>162</v>
      </c>
      <c r="E1237" s="219" t="s">
        <v>1</v>
      </c>
      <c r="F1237" s="220" t="s">
        <v>1446</v>
      </c>
      <c r="G1237" s="218"/>
      <c r="H1237" s="221">
        <v>-2.35</v>
      </c>
      <c r="I1237" s="222"/>
      <c r="J1237" s="218"/>
      <c r="K1237" s="218"/>
      <c r="L1237" s="223"/>
      <c r="M1237" s="224"/>
      <c r="N1237" s="225"/>
      <c r="O1237" s="225"/>
      <c r="P1237" s="225"/>
      <c r="Q1237" s="225"/>
      <c r="R1237" s="225"/>
      <c r="S1237" s="225"/>
      <c r="T1237" s="226"/>
      <c r="AT1237" s="227" t="s">
        <v>162</v>
      </c>
      <c r="AU1237" s="227" t="s">
        <v>89</v>
      </c>
      <c r="AV1237" s="13" t="s">
        <v>89</v>
      </c>
      <c r="AW1237" s="13" t="s">
        <v>34</v>
      </c>
      <c r="AX1237" s="13" t="s">
        <v>80</v>
      </c>
      <c r="AY1237" s="227" t="s">
        <v>151</v>
      </c>
    </row>
    <row r="1238" spans="2:51" s="13" customFormat="1" ht="10.199999999999999">
      <c r="B1238" s="217"/>
      <c r="C1238" s="218"/>
      <c r="D1238" s="213" t="s">
        <v>162</v>
      </c>
      <c r="E1238" s="219" t="s">
        <v>1</v>
      </c>
      <c r="F1238" s="220" t="s">
        <v>1539</v>
      </c>
      <c r="G1238" s="218"/>
      <c r="H1238" s="221">
        <v>-27.28</v>
      </c>
      <c r="I1238" s="222"/>
      <c r="J1238" s="218"/>
      <c r="K1238" s="218"/>
      <c r="L1238" s="223"/>
      <c r="M1238" s="224"/>
      <c r="N1238" s="225"/>
      <c r="O1238" s="225"/>
      <c r="P1238" s="225"/>
      <c r="Q1238" s="225"/>
      <c r="R1238" s="225"/>
      <c r="S1238" s="225"/>
      <c r="T1238" s="226"/>
      <c r="AT1238" s="227" t="s">
        <v>162</v>
      </c>
      <c r="AU1238" s="227" t="s">
        <v>89</v>
      </c>
      <c r="AV1238" s="13" t="s">
        <v>89</v>
      </c>
      <c r="AW1238" s="13" t="s">
        <v>34</v>
      </c>
      <c r="AX1238" s="13" t="s">
        <v>80</v>
      </c>
      <c r="AY1238" s="227" t="s">
        <v>151</v>
      </c>
    </row>
    <row r="1239" spans="2:51" s="13" customFormat="1" ht="10.199999999999999">
      <c r="B1239" s="217"/>
      <c r="C1239" s="218"/>
      <c r="D1239" s="213" t="s">
        <v>162</v>
      </c>
      <c r="E1239" s="219" t="s">
        <v>1</v>
      </c>
      <c r="F1239" s="220" t="s">
        <v>1448</v>
      </c>
      <c r="G1239" s="218"/>
      <c r="H1239" s="221">
        <v>-6.82</v>
      </c>
      <c r="I1239" s="222"/>
      <c r="J1239" s="218"/>
      <c r="K1239" s="218"/>
      <c r="L1239" s="223"/>
      <c r="M1239" s="224"/>
      <c r="N1239" s="225"/>
      <c r="O1239" s="225"/>
      <c r="P1239" s="225"/>
      <c r="Q1239" s="225"/>
      <c r="R1239" s="225"/>
      <c r="S1239" s="225"/>
      <c r="T1239" s="226"/>
      <c r="AT1239" s="227" t="s">
        <v>162</v>
      </c>
      <c r="AU1239" s="227" t="s">
        <v>89</v>
      </c>
      <c r="AV1239" s="13" t="s">
        <v>89</v>
      </c>
      <c r="AW1239" s="13" t="s">
        <v>34</v>
      </c>
      <c r="AX1239" s="13" t="s">
        <v>80</v>
      </c>
      <c r="AY1239" s="227" t="s">
        <v>151</v>
      </c>
    </row>
    <row r="1240" spans="2:51" s="13" customFormat="1" ht="10.199999999999999">
      <c r="B1240" s="217"/>
      <c r="C1240" s="218"/>
      <c r="D1240" s="213" t="s">
        <v>162</v>
      </c>
      <c r="E1240" s="219" t="s">
        <v>1</v>
      </c>
      <c r="F1240" s="220" t="s">
        <v>1449</v>
      </c>
      <c r="G1240" s="218"/>
      <c r="H1240" s="221">
        <v>-6.44</v>
      </c>
      <c r="I1240" s="222"/>
      <c r="J1240" s="218"/>
      <c r="K1240" s="218"/>
      <c r="L1240" s="223"/>
      <c r="M1240" s="224"/>
      <c r="N1240" s="225"/>
      <c r="O1240" s="225"/>
      <c r="P1240" s="225"/>
      <c r="Q1240" s="225"/>
      <c r="R1240" s="225"/>
      <c r="S1240" s="225"/>
      <c r="T1240" s="226"/>
      <c r="AT1240" s="227" t="s">
        <v>162</v>
      </c>
      <c r="AU1240" s="227" t="s">
        <v>89</v>
      </c>
      <c r="AV1240" s="13" t="s">
        <v>89</v>
      </c>
      <c r="AW1240" s="13" t="s">
        <v>34</v>
      </c>
      <c r="AX1240" s="13" t="s">
        <v>80</v>
      </c>
      <c r="AY1240" s="227" t="s">
        <v>151</v>
      </c>
    </row>
    <row r="1241" spans="2:51" s="13" customFormat="1" ht="10.199999999999999">
      <c r="B1241" s="217"/>
      <c r="C1241" s="218"/>
      <c r="D1241" s="213" t="s">
        <v>162</v>
      </c>
      <c r="E1241" s="219" t="s">
        <v>1</v>
      </c>
      <c r="F1241" s="220" t="s">
        <v>1450</v>
      </c>
      <c r="G1241" s="218"/>
      <c r="H1241" s="221">
        <v>-5.13</v>
      </c>
      <c r="I1241" s="222"/>
      <c r="J1241" s="218"/>
      <c r="K1241" s="218"/>
      <c r="L1241" s="223"/>
      <c r="M1241" s="224"/>
      <c r="N1241" s="225"/>
      <c r="O1241" s="225"/>
      <c r="P1241" s="225"/>
      <c r="Q1241" s="225"/>
      <c r="R1241" s="225"/>
      <c r="S1241" s="225"/>
      <c r="T1241" s="226"/>
      <c r="AT1241" s="227" t="s">
        <v>162</v>
      </c>
      <c r="AU1241" s="227" t="s">
        <v>89</v>
      </c>
      <c r="AV1241" s="13" t="s">
        <v>89</v>
      </c>
      <c r="AW1241" s="13" t="s">
        <v>34</v>
      </c>
      <c r="AX1241" s="13" t="s">
        <v>80</v>
      </c>
      <c r="AY1241" s="227" t="s">
        <v>151</v>
      </c>
    </row>
    <row r="1242" spans="2:51" s="13" customFormat="1" ht="10.199999999999999">
      <c r="B1242" s="217"/>
      <c r="C1242" s="218"/>
      <c r="D1242" s="213" t="s">
        <v>162</v>
      </c>
      <c r="E1242" s="219" t="s">
        <v>1</v>
      </c>
      <c r="F1242" s="220" t="s">
        <v>1431</v>
      </c>
      <c r="G1242" s="218"/>
      <c r="H1242" s="221">
        <v>-1.5760000000000001</v>
      </c>
      <c r="I1242" s="222"/>
      <c r="J1242" s="218"/>
      <c r="K1242" s="218"/>
      <c r="L1242" s="223"/>
      <c r="M1242" s="224"/>
      <c r="N1242" s="225"/>
      <c r="O1242" s="225"/>
      <c r="P1242" s="225"/>
      <c r="Q1242" s="225"/>
      <c r="R1242" s="225"/>
      <c r="S1242" s="225"/>
      <c r="T1242" s="226"/>
      <c r="AT1242" s="227" t="s">
        <v>162</v>
      </c>
      <c r="AU1242" s="227" t="s">
        <v>89</v>
      </c>
      <c r="AV1242" s="13" t="s">
        <v>89</v>
      </c>
      <c r="AW1242" s="13" t="s">
        <v>34</v>
      </c>
      <c r="AX1242" s="13" t="s">
        <v>80</v>
      </c>
      <c r="AY1242" s="227" t="s">
        <v>151</v>
      </c>
    </row>
    <row r="1243" spans="2:51" s="16" customFormat="1" ht="10.199999999999999">
      <c r="B1243" s="259"/>
      <c r="C1243" s="260"/>
      <c r="D1243" s="213" t="s">
        <v>162</v>
      </c>
      <c r="E1243" s="261" t="s">
        <v>1</v>
      </c>
      <c r="F1243" s="262" t="s">
        <v>274</v>
      </c>
      <c r="G1243" s="260"/>
      <c r="H1243" s="263">
        <v>133.36500000000001</v>
      </c>
      <c r="I1243" s="264"/>
      <c r="J1243" s="260"/>
      <c r="K1243" s="260"/>
      <c r="L1243" s="265"/>
      <c r="M1243" s="266"/>
      <c r="N1243" s="267"/>
      <c r="O1243" s="267"/>
      <c r="P1243" s="267"/>
      <c r="Q1243" s="267"/>
      <c r="R1243" s="267"/>
      <c r="S1243" s="267"/>
      <c r="T1243" s="268"/>
      <c r="AT1243" s="269" t="s">
        <v>162</v>
      </c>
      <c r="AU1243" s="269" t="s">
        <v>89</v>
      </c>
      <c r="AV1243" s="16" t="s">
        <v>170</v>
      </c>
      <c r="AW1243" s="16" t="s">
        <v>34</v>
      </c>
      <c r="AX1243" s="16" t="s">
        <v>80</v>
      </c>
      <c r="AY1243" s="269" t="s">
        <v>151</v>
      </c>
    </row>
    <row r="1244" spans="2:51" s="15" customFormat="1" ht="10.199999999999999">
      <c r="B1244" s="239"/>
      <c r="C1244" s="240"/>
      <c r="D1244" s="213" t="s">
        <v>162</v>
      </c>
      <c r="E1244" s="241" t="s">
        <v>1</v>
      </c>
      <c r="F1244" s="242" t="s">
        <v>395</v>
      </c>
      <c r="G1244" s="240"/>
      <c r="H1244" s="241" t="s">
        <v>1</v>
      </c>
      <c r="I1244" s="243"/>
      <c r="J1244" s="240"/>
      <c r="K1244" s="240"/>
      <c r="L1244" s="244"/>
      <c r="M1244" s="245"/>
      <c r="N1244" s="246"/>
      <c r="O1244" s="246"/>
      <c r="P1244" s="246"/>
      <c r="Q1244" s="246"/>
      <c r="R1244" s="246"/>
      <c r="S1244" s="246"/>
      <c r="T1244" s="247"/>
      <c r="AT1244" s="248" t="s">
        <v>162</v>
      </c>
      <c r="AU1244" s="248" t="s">
        <v>89</v>
      </c>
      <c r="AV1244" s="15" t="s">
        <v>85</v>
      </c>
      <c r="AW1244" s="15" t="s">
        <v>34</v>
      </c>
      <c r="AX1244" s="15" t="s">
        <v>80</v>
      </c>
      <c r="AY1244" s="248" t="s">
        <v>151</v>
      </c>
    </row>
    <row r="1245" spans="2:51" s="13" customFormat="1" ht="10.199999999999999">
      <c r="B1245" s="217"/>
      <c r="C1245" s="218"/>
      <c r="D1245" s="213" t="s">
        <v>162</v>
      </c>
      <c r="E1245" s="219" t="s">
        <v>1</v>
      </c>
      <c r="F1245" s="220" t="s">
        <v>1540</v>
      </c>
      <c r="G1245" s="218"/>
      <c r="H1245" s="221">
        <v>59.52</v>
      </c>
      <c r="I1245" s="222"/>
      <c r="J1245" s="218"/>
      <c r="K1245" s="218"/>
      <c r="L1245" s="223"/>
      <c r="M1245" s="224"/>
      <c r="N1245" s="225"/>
      <c r="O1245" s="225"/>
      <c r="P1245" s="225"/>
      <c r="Q1245" s="225"/>
      <c r="R1245" s="225"/>
      <c r="S1245" s="225"/>
      <c r="T1245" s="226"/>
      <c r="AT1245" s="227" t="s">
        <v>162</v>
      </c>
      <c r="AU1245" s="227" t="s">
        <v>89</v>
      </c>
      <c r="AV1245" s="13" t="s">
        <v>89</v>
      </c>
      <c r="AW1245" s="13" t="s">
        <v>34</v>
      </c>
      <c r="AX1245" s="13" t="s">
        <v>80</v>
      </c>
      <c r="AY1245" s="227" t="s">
        <v>151</v>
      </c>
    </row>
    <row r="1246" spans="2:51" s="13" customFormat="1" ht="10.199999999999999">
      <c r="B1246" s="217"/>
      <c r="C1246" s="218"/>
      <c r="D1246" s="213" t="s">
        <v>162</v>
      </c>
      <c r="E1246" s="219" t="s">
        <v>1</v>
      </c>
      <c r="F1246" s="220" t="s">
        <v>1452</v>
      </c>
      <c r="G1246" s="218"/>
      <c r="H1246" s="221">
        <v>1.0049999999999999</v>
      </c>
      <c r="I1246" s="222"/>
      <c r="J1246" s="218"/>
      <c r="K1246" s="218"/>
      <c r="L1246" s="223"/>
      <c r="M1246" s="224"/>
      <c r="N1246" s="225"/>
      <c r="O1246" s="225"/>
      <c r="P1246" s="225"/>
      <c r="Q1246" s="225"/>
      <c r="R1246" s="225"/>
      <c r="S1246" s="225"/>
      <c r="T1246" s="226"/>
      <c r="AT1246" s="227" t="s">
        <v>162</v>
      </c>
      <c r="AU1246" s="227" t="s">
        <v>89</v>
      </c>
      <c r="AV1246" s="13" t="s">
        <v>89</v>
      </c>
      <c r="AW1246" s="13" t="s">
        <v>34</v>
      </c>
      <c r="AX1246" s="13" t="s">
        <v>80</v>
      </c>
      <c r="AY1246" s="227" t="s">
        <v>151</v>
      </c>
    </row>
    <row r="1247" spans="2:51" s="15" customFormat="1" ht="10.199999999999999">
      <c r="B1247" s="239"/>
      <c r="C1247" s="240"/>
      <c r="D1247" s="213" t="s">
        <v>162</v>
      </c>
      <c r="E1247" s="241" t="s">
        <v>1</v>
      </c>
      <c r="F1247" s="242" t="s">
        <v>238</v>
      </c>
      <c r="G1247" s="240"/>
      <c r="H1247" s="241" t="s">
        <v>1</v>
      </c>
      <c r="I1247" s="243"/>
      <c r="J1247" s="240"/>
      <c r="K1247" s="240"/>
      <c r="L1247" s="244"/>
      <c r="M1247" s="245"/>
      <c r="N1247" s="246"/>
      <c r="O1247" s="246"/>
      <c r="P1247" s="246"/>
      <c r="Q1247" s="246"/>
      <c r="R1247" s="246"/>
      <c r="S1247" s="246"/>
      <c r="T1247" s="247"/>
      <c r="AT1247" s="248" t="s">
        <v>162</v>
      </c>
      <c r="AU1247" s="248" t="s">
        <v>89</v>
      </c>
      <c r="AV1247" s="15" t="s">
        <v>85</v>
      </c>
      <c r="AW1247" s="15" t="s">
        <v>34</v>
      </c>
      <c r="AX1247" s="15" t="s">
        <v>80</v>
      </c>
      <c r="AY1247" s="248" t="s">
        <v>151</v>
      </c>
    </row>
    <row r="1248" spans="2:51" s="13" customFormat="1" ht="10.199999999999999">
      <c r="B1248" s="217"/>
      <c r="C1248" s="218"/>
      <c r="D1248" s="213" t="s">
        <v>162</v>
      </c>
      <c r="E1248" s="219" t="s">
        <v>1</v>
      </c>
      <c r="F1248" s="220" t="s">
        <v>1453</v>
      </c>
      <c r="G1248" s="218"/>
      <c r="H1248" s="221">
        <v>-4.2</v>
      </c>
      <c r="I1248" s="222"/>
      <c r="J1248" s="218"/>
      <c r="K1248" s="218"/>
      <c r="L1248" s="223"/>
      <c r="M1248" s="224"/>
      <c r="N1248" s="225"/>
      <c r="O1248" s="225"/>
      <c r="P1248" s="225"/>
      <c r="Q1248" s="225"/>
      <c r="R1248" s="225"/>
      <c r="S1248" s="225"/>
      <c r="T1248" s="226"/>
      <c r="AT1248" s="227" t="s">
        <v>162</v>
      </c>
      <c r="AU1248" s="227" t="s">
        <v>89</v>
      </c>
      <c r="AV1248" s="13" t="s">
        <v>89</v>
      </c>
      <c r="AW1248" s="13" t="s">
        <v>34</v>
      </c>
      <c r="AX1248" s="13" t="s">
        <v>80</v>
      </c>
      <c r="AY1248" s="227" t="s">
        <v>151</v>
      </c>
    </row>
    <row r="1249" spans="2:51" s="13" customFormat="1" ht="10.199999999999999">
      <c r="B1249" s="217"/>
      <c r="C1249" s="218"/>
      <c r="D1249" s="213" t="s">
        <v>162</v>
      </c>
      <c r="E1249" s="219" t="s">
        <v>1</v>
      </c>
      <c r="F1249" s="220" t="s">
        <v>1431</v>
      </c>
      <c r="G1249" s="218"/>
      <c r="H1249" s="221">
        <v>-1.5760000000000001</v>
      </c>
      <c r="I1249" s="222"/>
      <c r="J1249" s="218"/>
      <c r="K1249" s="218"/>
      <c r="L1249" s="223"/>
      <c r="M1249" s="224"/>
      <c r="N1249" s="225"/>
      <c r="O1249" s="225"/>
      <c r="P1249" s="225"/>
      <c r="Q1249" s="225"/>
      <c r="R1249" s="225"/>
      <c r="S1249" s="225"/>
      <c r="T1249" s="226"/>
      <c r="AT1249" s="227" t="s">
        <v>162</v>
      </c>
      <c r="AU1249" s="227" t="s">
        <v>89</v>
      </c>
      <c r="AV1249" s="13" t="s">
        <v>89</v>
      </c>
      <c r="AW1249" s="13" t="s">
        <v>34</v>
      </c>
      <c r="AX1249" s="13" t="s">
        <v>80</v>
      </c>
      <c r="AY1249" s="227" t="s">
        <v>151</v>
      </c>
    </row>
    <row r="1250" spans="2:51" s="16" customFormat="1" ht="10.199999999999999">
      <c r="B1250" s="259"/>
      <c r="C1250" s="260"/>
      <c r="D1250" s="213" t="s">
        <v>162</v>
      </c>
      <c r="E1250" s="261" t="s">
        <v>1</v>
      </c>
      <c r="F1250" s="262" t="s">
        <v>274</v>
      </c>
      <c r="G1250" s="260"/>
      <c r="H1250" s="263">
        <v>54.749000000000002</v>
      </c>
      <c r="I1250" s="264"/>
      <c r="J1250" s="260"/>
      <c r="K1250" s="260"/>
      <c r="L1250" s="265"/>
      <c r="M1250" s="266"/>
      <c r="N1250" s="267"/>
      <c r="O1250" s="267"/>
      <c r="P1250" s="267"/>
      <c r="Q1250" s="267"/>
      <c r="R1250" s="267"/>
      <c r="S1250" s="267"/>
      <c r="T1250" s="268"/>
      <c r="AT1250" s="269" t="s">
        <v>162</v>
      </c>
      <c r="AU1250" s="269" t="s">
        <v>89</v>
      </c>
      <c r="AV1250" s="16" t="s">
        <v>170</v>
      </c>
      <c r="AW1250" s="16" t="s">
        <v>34</v>
      </c>
      <c r="AX1250" s="16" t="s">
        <v>80</v>
      </c>
      <c r="AY1250" s="269" t="s">
        <v>151</v>
      </c>
    </row>
    <row r="1251" spans="2:51" s="15" customFormat="1" ht="10.199999999999999">
      <c r="B1251" s="239"/>
      <c r="C1251" s="240"/>
      <c r="D1251" s="213" t="s">
        <v>162</v>
      </c>
      <c r="E1251" s="241" t="s">
        <v>1</v>
      </c>
      <c r="F1251" s="242" t="s">
        <v>233</v>
      </c>
      <c r="G1251" s="240"/>
      <c r="H1251" s="241" t="s">
        <v>1</v>
      </c>
      <c r="I1251" s="243"/>
      <c r="J1251" s="240"/>
      <c r="K1251" s="240"/>
      <c r="L1251" s="244"/>
      <c r="M1251" s="245"/>
      <c r="N1251" s="246"/>
      <c r="O1251" s="246"/>
      <c r="P1251" s="246"/>
      <c r="Q1251" s="246"/>
      <c r="R1251" s="246"/>
      <c r="S1251" s="246"/>
      <c r="T1251" s="247"/>
      <c r="AT1251" s="248" t="s">
        <v>162</v>
      </c>
      <c r="AU1251" s="248" t="s">
        <v>89</v>
      </c>
      <c r="AV1251" s="15" t="s">
        <v>85</v>
      </c>
      <c r="AW1251" s="15" t="s">
        <v>34</v>
      </c>
      <c r="AX1251" s="15" t="s">
        <v>80</v>
      </c>
      <c r="AY1251" s="248" t="s">
        <v>151</v>
      </c>
    </row>
    <row r="1252" spans="2:51" s="13" customFormat="1" ht="10.199999999999999">
      <c r="B1252" s="217"/>
      <c r="C1252" s="218"/>
      <c r="D1252" s="213" t="s">
        <v>162</v>
      </c>
      <c r="E1252" s="219" t="s">
        <v>1</v>
      </c>
      <c r="F1252" s="220" t="s">
        <v>1541</v>
      </c>
      <c r="G1252" s="218"/>
      <c r="H1252" s="221">
        <v>18.850000000000001</v>
      </c>
      <c r="I1252" s="222"/>
      <c r="J1252" s="218"/>
      <c r="K1252" s="218"/>
      <c r="L1252" s="223"/>
      <c r="M1252" s="224"/>
      <c r="N1252" s="225"/>
      <c r="O1252" s="225"/>
      <c r="P1252" s="225"/>
      <c r="Q1252" s="225"/>
      <c r="R1252" s="225"/>
      <c r="S1252" s="225"/>
      <c r="T1252" s="226"/>
      <c r="AT1252" s="227" t="s">
        <v>162</v>
      </c>
      <c r="AU1252" s="227" t="s">
        <v>89</v>
      </c>
      <c r="AV1252" s="13" t="s">
        <v>89</v>
      </c>
      <c r="AW1252" s="13" t="s">
        <v>34</v>
      </c>
      <c r="AX1252" s="13" t="s">
        <v>80</v>
      </c>
      <c r="AY1252" s="227" t="s">
        <v>151</v>
      </c>
    </row>
    <row r="1253" spans="2:51" s="13" customFormat="1" ht="10.199999999999999">
      <c r="B1253" s="217"/>
      <c r="C1253" s="218"/>
      <c r="D1253" s="213" t="s">
        <v>162</v>
      </c>
      <c r="E1253" s="219" t="s">
        <v>1</v>
      </c>
      <c r="F1253" s="220" t="s">
        <v>1455</v>
      </c>
      <c r="G1253" s="218"/>
      <c r="H1253" s="221">
        <v>0.11</v>
      </c>
      <c r="I1253" s="222"/>
      <c r="J1253" s="218"/>
      <c r="K1253" s="218"/>
      <c r="L1253" s="223"/>
      <c r="M1253" s="224"/>
      <c r="N1253" s="225"/>
      <c r="O1253" s="225"/>
      <c r="P1253" s="225"/>
      <c r="Q1253" s="225"/>
      <c r="R1253" s="225"/>
      <c r="S1253" s="225"/>
      <c r="T1253" s="226"/>
      <c r="AT1253" s="227" t="s">
        <v>162</v>
      </c>
      <c r="AU1253" s="227" t="s">
        <v>89</v>
      </c>
      <c r="AV1253" s="13" t="s">
        <v>89</v>
      </c>
      <c r="AW1253" s="13" t="s">
        <v>34</v>
      </c>
      <c r="AX1253" s="13" t="s">
        <v>80</v>
      </c>
      <c r="AY1253" s="227" t="s">
        <v>151</v>
      </c>
    </row>
    <row r="1254" spans="2:51" s="13" customFormat="1" ht="10.199999999999999">
      <c r="B1254" s="217"/>
      <c r="C1254" s="218"/>
      <c r="D1254" s="213" t="s">
        <v>162</v>
      </c>
      <c r="E1254" s="219" t="s">
        <v>1</v>
      </c>
      <c r="F1254" s="220" t="s">
        <v>1456</v>
      </c>
      <c r="G1254" s="218"/>
      <c r="H1254" s="221">
        <v>0.54</v>
      </c>
      <c r="I1254" s="222"/>
      <c r="J1254" s="218"/>
      <c r="K1254" s="218"/>
      <c r="L1254" s="223"/>
      <c r="M1254" s="224"/>
      <c r="N1254" s="225"/>
      <c r="O1254" s="225"/>
      <c r="P1254" s="225"/>
      <c r="Q1254" s="225"/>
      <c r="R1254" s="225"/>
      <c r="S1254" s="225"/>
      <c r="T1254" s="226"/>
      <c r="AT1254" s="227" t="s">
        <v>162</v>
      </c>
      <c r="AU1254" s="227" t="s">
        <v>89</v>
      </c>
      <c r="AV1254" s="13" t="s">
        <v>89</v>
      </c>
      <c r="AW1254" s="13" t="s">
        <v>34</v>
      </c>
      <c r="AX1254" s="13" t="s">
        <v>80</v>
      </c>
      <c r="AY1254" s="227" t="s">
        <v>151</v>
      </c>
    </row>
    <row r="1255" spans="2:51" s="15" customFormat="1" ht="10.199999999999999">
      <c r="B1255" s="239"/>
      <c r="C1255" s="240"/>
      <c r="D1255" s="213" t="s">
        <v>162</v>
      </c>
      <c r="E1255" s="241" t="s">
        <v>1</v>
      </c>
      <c r="F1255" s="242" t="s">
        <v>238</v>
      </c>
      <c r="G1255" s="240"/>
      <c r="H1255" s="241" t="s">
        <v>1</v>
      </c>
      <c r="I1255" s="243"/>
      <c r="J1255" s="240"/>
      <c r="K1255" s="240"/>
      <c r="L1255" s="244"/>
      <c r="M1255" s="245"/>
      <c r="N1255" s="246"/>
      <c r="O1255" s="246"/>
      <c r="P1255" s="246"/>
      <c r="Q1255" s="246"/>
      <c r="R1255" s="246"/>
      <c r="S1255" s="246"/>
      <c r="T1255" s="247"/>
      <c r="AT1255" s="248" t="s">
        <v>162</v>
      </c>
      <c r="AU1255" s="248" t="s">
        <v>89</v>
      </c>
      <c r="AV1255" s="15" t="s">
        <v>85</v>
      </c>
      <c r="AW1255" s="15" t="s">
        <v>34</v>
      </c>
      <c r="AX1255" s="15" t="s">
        <v>80</v>
      </c>
      <c r="AY1255" s="248" t="s">
        <v>151</v>
      </c>
    </row>
    <row r="1256" spans="2:51" s="13" customFormat="1" ht="10.199999999999999">
      <c r="B1256" s="217"/>
      <c r="C1256" s="218"/>
      <c r="D1256" s="213" t="s">
        <v>162</v>
      </c>
      <c r="E1256" s="219" t="s">
        <v>1</v>
      </c>
      <c r="F1256" s="220" t="s">
        <v>1457</v>
      </c>
      <c r="G1256" s="218"/>
      <c r="H1256" s="221">
        <v>-0.16</v>
      </c>
      <c r="I1256" s="222"/>
      <c r="J1256" s="218"/>
      <c r="K1256" s="218"/>
      <c r="L1256" s="223"/>
      <c r="M1256" s="224"/>
      <c r="N1256" s="225"/>
      <c r="O1256" s="225"/>
      <c r="P1256" s="225"/>
      <c r="Q1256" s="225"/>
      <c r="R1256" s="225"/>
      <c r="S1256" s="225"/>
      <c r="T1256" s="226"/>
      <c r="AT1256" s="227" t="s">
        <v>162</v>
      </c>
      <c r="AU1256" s="227" t="s">
        <v>89</v>
      </c>
      <c r="AV1256" s="13" t="s">
        <v>89</v>
      </c>
      <c r="AW1256" s="13" t="s">
        <v>34</v>
      </c>
      <c r="AX1256" s="13" t="s">
        <v>80</v>
      </c>
      <c r="AY1256" s="227" t="s">
        <v>151</v>
      </c>
    </row>
    <row r="1257" spans="2:51" s="13" customFormat="1" ht="10.199999999999999">
      <c r="B1257" s="217"/>
      <c r="C1257" s="218"/>
      <c r="D1257" s="213" t="s">
        <v>162</v>
      </c>
      <c r="E1257" s="219" t="s">
        <v>1</v>
      </c>
      <c r="F1257" s="220" t="s">
        <v>1458</v>
      </c>
      <c r="G1257" s="218"/>
      <c r="H1257" s="221">
        <v>-0.89</v>
      </c>
      <c r="I1257" s="222"/>
      <c r="J1257" s="218"/>
      <c r="K1257" s="218"/>
      <c r="L1257" s="223"/>
      <c r="M1257" s="224"/>
      <c r="N1257" s="225"/>
      <c r="O1257" s="225"/>
      <c r="P1257" s="225"/>
      <c r="Q1257" s="225"/>
      <c r="R1257" s="225"/>
      <c r="S1257" s="225"/>
      <c r="T1257" s="226"/>
      <c r="AT1257" s="227" t="s">
        <v>162</v>
      </c>
      <c r="AU1257" s="227" t="s">
        <v>89</v>
      </c>
      <c r="AV1257" s="13" t="s">
        <v>89</v>
      </c>
      <c r="AW1257" s="13" t="s">
        <v>34</v>
      </c>
      <c r="AX1257" s="13" t="s">
        <v>80</v>
      </c>
      <c r="AY1257" s="227" t="s">
        <v>151</v>
      </c>
    </row>
    <row r="1258" spans="2:51" s="16" customFormat="1" ht="10.199999999999999">
      <c r="B1258" s="259"/>
      <c r="C1258" s="260"/>
      <c r="D1258" s="213" t="s">
        <v>162</v>
      </c>
      <c r="E1258" s="261" t="s">
        <v>1</v>
      </c>
      <c r="F1258" s="262" t="s">
        <v>274</v>
      </c>
      <c r="G1258" s="260"/>
      <c r="H1258" s="263">
        <v>18.45</v>
      </c>
      <c r="I1258" s="264"/>
      <c r="J1258" s="260"/>
      <c r="K1258" s="260"/>
      <c r="L1258" s="265"/>
      <c r="M1258" s="266"/>
      <c r="N1258" s="267"/>
      <c r="O1258" s="267"/>
      <c r="P1258" s="267"/>
      <c r="Q1258" s="267"/>
      <c r="R1258" s="267"/>
      <c r="S1258" s="267"/>
      <c r="T1258" s="268"/>
      <c r="AT1258" s="269" t="s">
        <v>162</v>
      </c>
      <c r="AU1258" s="269" t="s">
        <v>89</v>
      </c>
      <c r="AV1258" s="16" t="s">
        <v>170</v>
      </c>
      <c r="AW1258" s="16" t="s">
        <v>34</v>
      </c>
      <c r="AX1258" s="16" t="s">
        <v>80</v>
      </c>
      <c r="AY1258" s="269" t="s">
        <v>151</v>
      </c>
    </row>
    <row r="1259" spans="2:51" s="15" customFormat="1" ht="10.199999999999999">
      <c r="B1259" s="239"/>
      <c r="C1259" s="240"/>
      <c r="D1259" s="213" t="s">
        <v>162</v>
      </c>
      <c r="E1259" s="241" t="s">
        <v>1</v>
      </c>
      <c r="F1259" s="242" t="s">
        <v>275</v>
      </c>
      <c r="G1259" s="240"/>
      <c r="H1259" s="241" t="s">
        <v>1</v>
      </c>
      <c r="I1259" s="243"/>
      <c r="J1259" s="240"/>
      <c r="K1259" s="240"/>
      <c r="L1259" s="244"/>
      <c r="M1259" s="245"/>
      <c r="N1259" s="246"/>
      <c r="O1259" s="246"/>
      <c r="P1259" s="246"/>
      <c r="Q1259" s="246"/>
      <c r="R1259" s="246"/>
      <c r="S1259" s="246"/>
      <c r="T1259" s="247"/>
      <c r="AT1259" s="248" t="s">
        <v>162</v>
      </c>
      <c r="AU1259" s="248" t="s">
        <v>89</v>
      </c>
      <c r="AV1259" s="15" t="s">
        <v>85</v>
      </c>
      <c r="AW1259" s="15" t="s">
        <v>34</v>
      </c>
      <c r="AX1259" s="15" t="s">
        <v>80</v>
      </c>
      <c r="AY1259" s="248" t="s">
        <v>151</v>
      </c>
    </row>
    <row r="1260" spans="2:51" s="13" customFormat="1" ht="10.199999999999999">
      <c r="B1260" s="217"/>
      <c r="C1260" s="218"/>
      <c r="D1260" s="213" t="s">
        <v>162</v>
      </c>
      <c r="E1260" s="219" t="s">
        <v>1</v>
      </c>
      <c r="F1260" s="220" t="s">
        <v>1542</v>
      </c>
      <c r="G1260" s="218"/>
      <c r="H1260" s="221">
        <v>21.007999999999999</v>
      </c>
      <c r="I1260" s="222"/>
      <c r="J1260" s="218"/>
      <c r="K1260" s="218"/>
      <c r="L1260" s="223"/>
      <c r="M1260" s="224"/>
      <c r="N1260" s="225"/>
      <c r="O1260" s="225"/>
      <c r="P1260" s="225"/>
      <c r="Q1260" s="225"/>
      <c r="R1260" s="225"/>
      <c r="S1260" s="225"/>
      <c r="T1260" s="226"/>
      <c r="AT1260" s="227" t="s">
        <v>162</v>
      </c>
      <c r="AU1260" s="227" t="s">
        <v>89</v>
      </c>
      <c r="AV1260" s="13" t="s">
        <v>89</v>
      </c>
      <c r="AW1260" s="13" t="s">
        <v>34</v>
      </c>
      <c r="AX1260" s="13" t="s">
        <v>80</v>
      </c>
      <c r="AY1260" s="227" t="s">
        <v>151</v>
      </c>
    </row>
    <row r="1261" spans="2:51" s="13" customFormat="1" ht="10.199999999999999">
      <c r="B1261" s="217"/>
      <c r="C1261" s="218"/>
      <c r="D1261" s="213" t="s">
        <v>162</v>
      </c>
      <c r="E1261" s="219" t="s">
        <v>1</v>
      </c>
      <c r="F1261" s="220" t="s">
        <v>1543</v>
      </c>
      <c r="G1261" s="218"/>
      <c r="H1261" s="221">
        <v>0.77</v>
      </c>
      <c r="I1261" s="222"/>
      <c r="J1261" s="218"/>
      <c r="K1261" s="218"/>
      <c r="L1261" s="223"/>
      <c r="M1261" s="224"/>
      <c r="N1261" s="225"/>
      <c r="O1261" s="225"/>
      <c r="P1261" s="225"/>
      <c r="Q1261" s="225"/>
      <c r="R1261" s="225"/>
      <c r="S1261" s="225"/>
      <c r="T1261" s="226"/>
      <c r="AT1261" s="227" t="s">
        <v>162</v>
      </c>
      <c r="AU1261" s="227" t="s">
        <v>89</v>
      </c>
      <c r="AV1261" s="13" t="s">
        <v>89</v>
      </c>
      <c r="AW1261" s="13" t="s">
        <v>34</v>
      </c>
      <c r="AX1261" s="13" t="s">
        <v>80</v>
      </c>
      <c r="AY1261" s="227" t="s">
        <v>151</v>
      </c>
    </row>
    <row r="1262" spans="2:51" s="13" customFormat="1" ht="10.199999999999999">
      <c r="B1262" s="217"/>
      <c r="C1262" s="218"/>
      <c r="D1262" s="213" t="s">
        <v>162</v>
      </c>
      <c r="E1262" s="219" t="s">
        <v>1</v>
      </c>
      <c r="F1262" s="220" t="s">
        <v>1544</v>
      </c>
      <c r="G1262" s="218"/>
      <c r="H1262" s="221">
        <v>0.6</v>
      </c>
      <c r="I1262" s="222"/>
      <c r="J1262" s="218"/>
      <c r="K1262" s="218"/>
      <c r="L1262" s="223"/>
      <c r="M1262" s="224"/>
      <c r="N1262" s="225"/>
      <c r="O1262" s="225"/>
      <c r="P1262" s="225"/>
      <c r="Q1262" s="225"/>
      <c r="R1262" s="225"/>
      <c r="S1262" s="225"/>
      <c r="T1262" s="226"/>
      <c r="AT1262" s="227" t="s">
        <v>162</v>
      </c>
      <c r="AU1262" s="227" t="s">
        <v>89</v>
      </c>
      <c r="AV1262" s="13" t="s">
        <v>89</v>
      </c>
      <c r="AW1262" s="13" t="s">
        <v>34</v>
      </c>
      <c r="AX1262" s="13" t="s">
        <v>80</v>
      </c>
      <c r="AY1262" s="227" t="s">
        <v>151</v>
      </c>
    </row>
    <row r="1263" spans="2:51" s="15" customFormat="1" ht="10.199999999999999">
      <c r="B1263" s="239"/>
      <c r="C1263" s="240"/>
      <c r="D1263" s="213" t="s">
        <v>162</v>
      </c>
      <c r="E1263" s="241" t="s">
        <v>1</v>
      </c>
      <c r="F1263" s="242" t="s">
        <v>238</v>
      </c>
      <c r="G1263" s="240"/>
      <c r="H1263" s="241" t="s">
        <v>1</v>
      </c>
      <c r="I1263" s="243"/>
      <c r="J1263" s="240"/>
      <c r="K1263" s="240"/>
      <c r="L1263" s="244"/>
      <c r="M1263" s="245"/>
      <c r="N1263" s="246"/>
      <c r="O1263" s="246"/>
      <c r="P1263" s="246"/>
      <c r="Q1263" s="246"/>
      <c r="R1263" s="246"/>
      <c r="S1263" s="246"/>
      <c r="T1263" s="247"/>
      <c r="AT1263" s="248" t="s">
        <v>162</v>
      </c>
      <c r="AU1263" s="248" t="s">
        <v>89</v>
      </c>
      <c r="AV1263" s="15" t="s">
        <v>85</v>
      </c>
      <c r="AW1263" s="15" t="s">
        <v>34</v>
      </c>
      <c r="AX1263" s="15" t="s">
        <v>80</v>
      </c>
      <c r="AY1263" s="248" t="s">
        <v>151</v>
      </c>
    </row>
    <row r="1264" spans="2:51" s="13" customFormat="1" ht="10.199999999999999">
      <c r="B1264" s="217"/>
      <c r="C1264" s="218"/>
      <c r="D1264" s="213" t="s">
        <v>162</v>
      </c>
      <c r="E1264" s="219" t="s">
        <v>1</v>
      </c>
      <c r="F1264" s="220" t="s">
        <v>1545</v>
      </c>
      <c r="G1264" s="218"/>
      <c r="H1264" s="221">
        <v>-0.32</v>
      </c>
      <c r="I1264" s="222"/>
      <c r="J1264" s="218"/>
      <c r="K1264" s="218"/>
      <c r="L1264" s="223"/>
      <c r="M1264" s="224"/>
      <c r="N1264" s="225"/>
      <c r="O1264" s="225"/>
      <c r="P1264" s="225"/>
      <c r="Q1264" s="225"/>
      <c r="R1264" s="225"/>
      <c r="S1264" s="225"/>
      <c r="T1264" s="226"/>
      <c r="AT1264" s="227" t="s">
        <v>162</v>
      </c>
      <c r="AU1264" s="227" t="s">
        <v>89</v>
      </c>
      <c r="AV1264" s="13" t="s">
        <v>89</v>
      </c>
      <c r="AW1264" s="13" t="s">
        <v>34</v>
      </c>
      <c r="AX1264" s="13" t="s">
        <v>80</v>
      </c>
      <c r="AY1264" s="227" t="s">
        <v>151</v>
      </c>
    </row>
    <row r="1265" spans="2:51" s="13" customFormat="1" ht="10.199999999999999">
      <c r="B1265" s="217"/>
      <c r="C1265" s="218"/>
      <c r="D1265" s="213" t="s">
        <v>162</v>
      </c>
      <c r="E1265" s="219" t="s">
        <v>1</v>
      </c>
      <c r="F1265" s="220" t="s">
        <v>1546</v>
      </c>
      <c r="G1265" s="218"/>
      <c r="H1265" s="221">
        <v>-1.32</v>
      </c>
      <c r="I1265" s="222"/>
      <c r="J1265" s="218"/>
      <c r="K1265" s="218"/>
      <c r="L1265" s="223"/>
      <c r="M1265" s="224"/>
      <c r="N1265" s="225"/>
      <c r="O1265" s="225"/>
      <c r="P1265" s="225"/>
      <c r="Q1265" s="225"/>
      <c r="R1265" s="225"/>
      <c r="S1265" s="225"/>
      <c r="T1265" s="226"/>
      <c r="AT1265" s="227" t="s">
        <v>162</v>
      </c>
      <c r="AU1265" s="227" t="s">
        <v>89</v>
      </c>
      <c r="AV1265" s="13" t="s">
        <v>89</v>
      </c>
      <c r="AW1265" s="13" t="s">
        <v>34</v>
      </c>
      <c r="AX1265" s="13" t="s">
        <v>80</v>
      </c>
      <c r="AY1265" s="227" t="s">
        <v>151</v>
      </c>
    </row>
    <row r="1266" spans="2:51" s="16" customFormat="1" ht="10.199999999999999">
      <c r="B1266" s="259"/>
      <c r="C1266" s="260"/>
      <c r="D1266" s="213" t="s">
        <v>162</v>
      </c>
      <c r="E1266" s="261" t="s">
        <v>1</v>
      </c>
      <c r="F1266" s="262" t="s">
        <v>274</v>
      </c>
      <c r="G1266" s="260"/>
      <c r="H1266" s="263">
        <v>20.738</v>
      </c>
      <c r="I1266" s="264"/>
      <c r="J1266" s="260"/>
      <c r="K1266" s="260"/>
      <c r="L1266" s="265"/>
      <c r="M1266" s="266"/>
      <c r="N1266" s="267"/>
      <c r="O1266" s="267"/>
      <c r="P1266" s="267"/>
      <c r="Q1266" s="267"/>
      <c r="R1266" s="267"/>
      <c r="S1266" s="267"/>
      <c r="T1266" s="268"/>
      <c r="AT1266" s="269" t="s">
        <v>162</v>
      </c>
      <c r="AU1266" s="269" t="s">
        <v>89</v>
      </c>
      <c r="AV1266" s="16" t="s">
        <v>170</v>
      </c>
      <c r="AW1266" s="16" t="s">
        <v>34</v>
      </c>
      <c r="AX1266" s="16" t="s">
        <v>80</v>
      </c>
      <c r="AY1266" s="269" t="s">
        <v>151</v>
      </c>
    </row>
    <row r="1267" spans="2:51" s="15" customFormat="1" ht="10.199999999999999">
      <c r="B1267" s="239"/>
      <c r="C1267" s="240"/>
      <c r="D1267" s="213" t="s">
        <v>162</v>
      </c>
      <c r="E1267" s="241" t="s">
        <v>1</v>
      </c>
      <c r="F1267" s="242" t="s">
        <v>399</v>
      </c>
      <c r="G1267" s="240"/>
      <c r="H1267" s="241" t="s">
        <v>1</v>
      </c>
      <c r="I1267" s="243"/>
      <c r="J1267" s="240"/>
      <c r="K1267" s="240"/>
      <c r="L1267" s="244"/>
      <c r="M1267" s="245"/>
      <c r="N1267" s="246"/>
      <c r="O1267" s="246"/>
      <c r="P1267" s="246"/>
      <c r="Q1267" s="246"/>
      <c r="R1267" s="246"/>
      <c r="S1267" s="246"/>
      <c r="T1267" s="247"/>
      <c r="AT1267" s="248" t="s">
        <v>162</v>
      </c>
      <c r="AU1267" s="248" t="s">
        <v>89</v>
      </c>
      <c r="AV1267" s="15" t="s">
        <v>85</v>
      </c>
      <c r="AW1267" s="15" t="s">
        <v>34</v>
      </c>
      <c r="AX1267" s="15" t="s">
        <v>80</v>
      </c>
      <c r="AY1267" s="248" t="s">
        <v>151</v>
      </c>
    </row>
    <row r="1268" spans="2:51" s="13" customFormat="1" ht="10.199999999999999">
      <c r="B1268" s="217"/>
      <c r="C1268" s="218"/>
      <c r="D1268" s="213" t="s">
        <v>162</v>
      </c>
      <c r="E1268" s="219" t="s">
        <v>1</v>
      </c>
      <c r="F1268" s="220" t="s">
        <v>400</v>
      </c>
      <c r="G1268" s="218"/>
      <c r="H1268" s="221">
        <v>2.66</v>
      </c>
      <c r="I1268" s="222"/>
      <c r="J1268" s="218"/>
      <c r="K1268" s="218"/>
      <c r="L1268" s="223"/>
      <c r="M1268" s="224"/>
      <c r="N1268" s="225"/>
      <c r="O1268" s="225"/>
      <c r="P1268" s="225"/>
      <c r="Q1268" s="225"/>
      <c r="R1268" s="225"/>
      <c r="S1268" s="225"/>
      <c r="T1268" s="226"/>
      <c r="AT1268" s="227" t="s">
        <v>162</v>
      </c>
      <c r="AU1268" s="227" t="s">
        <v>89</v>
      </c>
      <c r="AV1268" s="13" t="s">
        <v>89</v>
      </c>
      <c r="AW1268" s="13" t="s">
        <v>34</v>
      </c>
      <c r="AX1268" s="13" t="s">
        <v>80</v>
      </c>
      <c r="AY1268" s="227" t="s">
        <v>151</v>
      </c>
    </row>
    <row r="1269" spans="2:51" s="13" customFormat="1" ht="10.199999999999999">
      <c r="B1269" s="217"/>
      <c r="C1269" s="218"/>
      <c r="D1269" s="213" t="s">
        <v>162</v>
      </c>
      <c r="E1269" s="219" t="s">
        <v>1</v>
      </c>
      <c r="F1269" s="220" t="s">
        <v>1464</v>
      </c>
      <c r="G1269" s="218"/>
      <c r="H1269" s="221">
        <v>14.25</v>
      </c>
      <c r="I1269" s="222"/>
      <c r="J1269" s="218"/>
      <c r="K1269" s="218"/>
      <c r="L1269" s="223"/>
      <c r="M1269" s="224"/>
      <c r="N1269" s="225"/>
      <c r="O1269" s="225"/>
      <c r="P1269" s="225"/>
      <c r="Q1269" s="225"/>
      <c r="R1269" s="225"/>
      <c r="S1269" s="225"/>
      <c r="T1269" s="226"/>
      <c r="AT1269" s="227" t="s">
        <v>162</v>
      </c>
      <c r="AU1269" s="227" t="s">
        <v>89</v>
      </c>
      <c r="AV1269" s="13" t="s">
        <v>89</v>
      </c>
      <c r="AW1269" s="13" t="s">
        <v>34</v>
      </c>
      <c r="AX1269" s="13" t="s">
        <v>80</v>
      </c>
      <c r="AY1269" s="227" t="s">
        <v>151</v>
      </c>
    </row>
    <row r="1270" spans="2:51" s="13" customFormat="1" ht="10.199999999999999">
      <c r="B1270" s="217"/>
      <c r="C1270" s="218"/>
      <c r="D1270" s="213" t="s">
        <v>162</v>
      </c>
      <c r="E1270" s="219" t="s">
        <v>1</v>
      </c>
      <c r="F1270" s="220" t="s">
        <v>1465</v>
      </c>
      <c r="G1270" s="218"/>
      <c r="H1270" s="221">
        <v>2.0350000000000001</v>
      </c>
      <c r="I1270" s="222"/>
      <c r="J1270" s="218"/>
      <c r="K1270" s="218"/>
      <c r="L1270" s="223"/>
      <c r="M1270" s="224"/>
      <c r="N1270" s="225"/>
      <c r="O1270" s="225"/>
      <c r="P1270" s="225"/>
      <c r="Q1270" s="225"/>
      <c r="R1270" s="225"/>
      <c r="S1270" s="225"/>
      <c r="T1270" s="226"/>
      <c r="AT1270" s="227" t="s">
        <v>162</v>
      </c>
      <c r="AU1270" s="227" t="s">
        <v>89</v>
      </c>
      <c r="AV1270" s="13" t="s">
        <v>89</v>
      </c>
      <c r="AW1270" s="13" t="s">
        <v>34</v>
      </c>
      <c r="AX1270" s="13" t="s">
        <v>80</v>
      </c>
      <c r="AY1270" s="227" t="s">
        <v>151</v>
      </c>
    </row>
    <row r="1271" spans="2:51" s="13" customFormat="1" ht="10.199999999999999">
      <c r="B1271" s="217"/>
      <c r="C1271" s="218"/>
      <c r="D1271" s="213" t="s">
        <v>162</v>
      </c>
      <c r="E1271" s="219" t="s">
        <v>1</v>
      </c>
      <c r="F1271" s="220" t="s">
        <v>1466</v>
      </c>
      <c r="G1271" s="218"/>
      <c r="H1271" s="221">
        <v>0.70499999999999996</v>
      </c>
      <c r="I1271" s="222"/>
      <c r="J1271" s="218"/>
      <c r="K1271" s="218"/>
      <c r="L1271" s="223"/>
      <c r="M1271" s="224"/>
      <c r="N1271" s="225"/>
      <c r="O1271" s="225"/>
      <c r="P1271" s="225"/>
      <c r="Q1271" s="225"/>
      <c r="R1271" s="225"/>
      <c r="S1271" s="225"/>
      <c r="T1271" s="226"/>
      <c r="AT1271" s="227" t="s">
        <v>162</v>
      </c>
      <c r="AU1271" s="227" t="s">
        <v>89</v>
      </c>
      <c r="AV1271" s="13" t="s">
        <v>89</v>
      </c>
      <c r="AW1271" s="13" t="s">
        <v>34</v>
      </c>
      <c r="AX1271" s="13" t="s">
        <v>80</v>
      </c>
      <c r="AY1271" s="227" t="s">
        <v>151</v>
      </c>
    </row>
    <row r="1272" spans="2:51" s="13" customFormat="1" ht="10.199999999999999">
      <c r="B1272" s="217"/>
      <c r="C1272" s="218"/>
      <c r="D1272" s="213" t="s">
        <v>162</v>
      </c>
      <c r="E1272" s="219" t="s">
        <v>1</v>
      </c>
      <c r="F1272" s="220" t="s">
        <v>1467</v>
      </c>
      <c r="G1272" s="218"/>
      <c r="H1272" s="221">
        <v>0.52500000000000002</v>
      </c>
      <c r="I1272" s="222"/>
      <c r="J1272" s="218"/>
      <c r="K1272" s="218"/>
      <c r="L1272" s="223"/>
      <c r="M1272" s="224"/>
      <c r="N1272" s="225"/>
      <c r="O1272" s="225"/>
      <c r="P1272" s="225"/>
      <c r="Q1272" s="225"/>
      <c r="R1272" s="225"/>
      <c r="S1272" s="225"/>
      <c r="T1272" s="226"/>
      <c r="AT1272" s="227" t="s">
        <v>162</v>
      </c>
      <c r="AU1272" s="227" t="s">
        <v>89</v>
      </c>
      <c r="AV1272" s="13" t="s">
        <v>89</v>
      </c>
      <c r="AW1272" s="13" t="s">
        <v>34</v>
      </c>
      <c r="AX1272" s="13" t="s">
        <v>80</v>
      </c>
      <c r="AY1272" s="227" t="s">
        <v>151</v>
      </c>
    </row>
    <row r="1273" spans="2:51" s="13" customFormat="1" ht="10.199999999999999">
      <c r="B1273" s="217"/>
      <c r="C1273" s="218"/>
      <c r="D1273" s="213" t="s">
        <v>162</v>
      </c>
      <c r="E1273" s="219" t="s">
        <v>1</v>
      </c>
      <c r="F1273" s="220" t="s">
        <v>1468</v>
      </c>
      <c r="G1273" s="218"/>
      <c r="H1273" s="221">
        <v>0.72</v>
      </c>
      <c r="I1273" s="222"/>
      <c r="J1273" s="218"/>
      <c r="K1273" s="218"/>
      <c r="L1273" s="223"/>
      <c r="M1273" s="224"/>
      <c r="N1273" s="225"/>
      <c r="O1273" s="225"/>
      <c r="P1273" s="225"/>
      <c r="Q1273" s="225"/>
      <c r="R1273" s="225"/>
      <c r="S1273" s="225"/>
      <c r="T1273" s="226"/>
      <c r="AT1273" s="227" t="s">
        <v>162</v>
      </c>
      <c r="AU1273" s="227" t="s">
        <v>89</v>
      </c>
      <c r="AV1273" s="13" t="s">
        <v>89</v>
      </c>
      <c r="AW1273" s="13" t="s">
        <v>34</v>
      </c>
      <c r="AX1273" s="13" t="s">
        <v>80</v>
      </c>
      <c r="AY1273" s="227" t="s">
        <v>151</v>
      </c>
    </row>
    <row r="1274" spans="2:51" s="15" customFormat="1" ht="10.199999999999999">
      <c r="B1274" s="239"/>
      <c r="C1274" s="240"/>
      <c r="D1274" s="213" t="s">
        <v>162</v>
      </c>
      <c r="E1274" s="241" t="s">
        <v>1</v>
      </c>
      <c r="F1274" s="242" t="s">
        <v>238</v>
      </c>
      <c r="G1274" s="240"/>
      <c r="H1274" s="241" t="s">
        <v>1</v>
      </c>
      <c r="I1274" s="243"/>
      <c r="J1274" s="240"/>
      <c r="K1274" s="240"/>
      <c r="L1274" s="244"/>
      <c r="M1274" s="245"/>
      <c r="N1274" s="246"/>
      <c r="O1274" s="246"/>
      <c r="P1274" s="246"/>
      <c r="Q1274" s="246"/>
      <c r="R1274" s="246"/>
      <c r="S1274" s="246"/>
      <c r="T1274" s="247"/>
      <c r="AT1274" s="248" t="s">
        <v>162</v>
      </c>
      <c r="AU1274" s="248" t="s">
        <v>89</v>
      </c>
      <c r="AV1274" s="15" t="s">
        <v>85</v>
      </c>
      <c r="AW1274" s="15" t="s">
        <v>34</v>
      </c>
      <c r="AX1274" s="15" t="s">
        <v>80</v>
      </c>
      <c r="AY1274" s="248" t="s">
        <v>151</v>
      </c>
    </row>
    <row r="1275" spans="2:51" s="13" customFormat="1" ht="10.199999999999999">
      <c r="B1275" s="217"/>
      <c r="C1275" s="218"/>
      <c r="D1275" s="213" t="s">
        <v>162</v>
      </c>
      <c r="E1275" s="219" t="s">
        <v>1</v>
      </c>
      <c r="F1275" s="220" t="s">
        <v>1431</v>
      </c>
      <c r="G1275" s="218"/>
      <c r="H1275" s="221">
        <v>-1.5760000000000001</v>
      </c>
      <c r="I1275" s="222"/>
      <c r="J1275" s="218"/>
      <c r="K1275" s="218"/>
      <c r="L1275" s="223"/>
      <c r="M1275" s="224"/>
      <c r="N1275" s="225"/>
      <c r="O1275" s="225"/>
      <c r="P1275" s="225"/>
      <c r="Q1275" s="225"/>
      <c r="R1275" s="225"/>
      <c r="S1275" s="225"/>
      <c r="T1275" s="226"/>
      <c r="AT1275" s="227" t="s">
        <v>162</v>
      </c>
      <c r="AU1275" s="227" t="s">
        <v>89</v>
      </c>
      <c r="AV1275" s="13" t="s">
        <v>89</v>
      </c>
      <c r="AW1275" s="13" t="s">
        <v>34</v>
      </c>
      <c r="AX1275" s="13" t="s">
        <v>80</v>
      </c>
      <c r="AY1275" s="227" t="s">
        <v>151</v>
      </c>
    </row>
    <row r="1276" spans="2:51" s="13" customFormat="1" ht="10.199999999999999">
      <c r="B1276" s="217"/>
      <c r="C1276" s="218"/>
      <c r="D1276" s="213" t="s">
        <v>162</v>
      </c>
      <c r="E1276" s="219" t="s">
        <v>1</v>
      </c>
      <c r="F1276" s="220" t="s">
        <v>1469</v>
      </c>
      <c r="G1276" s="218"/>
      <c r="H1276" s="221">
        <v>-0.66</v>
      </c>
      <c r="I1276" s="222"/>
      <c r="J1276" s="218"/>
      <c r="K1276" s="218"/>
      <c r="L1276" s="223"/>
      <c r="M1276" s="224"/>
      <c r="N1276" s="225"/>
      <c r="O1276" s="225"/>
      <c r="P1276" s="225"/>
      <c r="Q1276" s="225"/>
      <c r="R1276" s="225"/>
      <c r="S1276" s="225"/>
      <c r="T1276" s="226"/>
      <c r="AT1276" s="227" t="s">
        <v>162</v>
      </c>
      <c r="AU1276" s="227" t="s">
        <v>89</v>
      </c>
      <c r="AV1276" s="13" t="s">
        <v>89</v>
      </c>
      <c r="AW1276" s="13" t="s">
        <v>34</v>
      </c>
      <c r="AX1276" s="13" t="s">
        <v>80</v>
      </c>
      <c r="AY1276" s="227" t="s">
        <v>151</v>
      </c>
    </row>
    <row r="1277" spans="2:51" s="13" customFormat="1" ht="10.199999999999999">
      <c r="B1277" s="217"/>
      <c r="C1277" s="218"/>
      <c r="D1277" s="213" t="s">
        <v>162</v>
      </c>
      <c r="E1277" s="219" t="s">
        <v>1</v>
      </c>
      <c r="F1277" s="220" t="s">
        <v>1470</v>
      </c>
      <c r="G1277" s="218"/>
      <c r="H1277" s="221">
        <v>-1.05</v>
      </c>
      <c r="I1277" s="222"/>
      <c r="J1277" s="218"/>
      <c r="K1277" s="218"/>
      <c r="L1277" s="223"/>
      <c r="M1277" s="224"/>
      <c r="N1277" s="225"/>
      <c r="O1277" s="225"/>
      <c r="P1277" s="225"/>
      <c r="Q1277" s="225"/>
      <c r="R1277" s="225"/>
      <c r="S1277" s="225"/>
      <c r="T1277" s="226"/>
      <c r="AT1277" s="227" t="s">
        <v>162</v>
      </c>
      <c r="AU1277" s="227" t="s">
        <v>89</v>
      </c>
      <c r="AV1277" s="13" t="s">
        <v>89</v>
      </c>
      <c r="AW1277" s="13" t="s">
        <v>34</v>
      </c>
      <c r="AX1277" s="13" t="s">
        <v>80</v>
      </c>
      <c r="AY1277" s="227" t="s">
        <v>151</v>
      </c>
    </row>
    <row r="1278" spans="2:51" s="16" customFormat="1" ht="10.199999999999999">
      <c r="B1278" s="259"/>
      <c r="C1278" s="260"/>
      <c r="D1278" s="213" t="s">
        <v>162</v>
      </c>
      <c r="E1278" s="261" t="s">
        <v>1</v>
      </c>
      <c r="F1278" s="262" t="s">
        <v>274</v>
      </c>
      <c r="G1278" s="260"/>
      <c r="H1278" s="263">
        <v>17.608999999999995</v>
      </c>
      <c r="I1278" s="264"/>
      <c r="J1278" s="260"/>
      <c r="K1278" s="260"/>
      <c r="L1278" s="265"/>
      <c r="M1278" s="266"/>
      <c r="N1278" s="267"/>
      <c r="O1278" s="267"/>
      <c r="P1278" s="267"/>
      <c r="Q1278" s="267"/>
      <c r="R1278" s="267"/>
      <c r="S1278" s="267"/>
      <c r="T1278" s="268"/>
      <c r="AT1278" s="269" t="s">
        <v>162</v>
      </c>
      <c r="AU1278" s="269" t="s">
        <v>89</v>
      </c>
      <c r="AV1278" s="16" t="s">
        <v>170</v>
      </c>
      <c r="AW1278" s="16" t="s">
        <v>34</v>
      </c>
      <c r="AX1278" s="16" t="s">
        <v>80</v>
      </c>
      <c r="AY1278" s="269" t="s">
        <v>151</v>
      </c>
    </row>
    <row r="1279" spans="2:51" s="15" customFormat="1" ht="10.199999999999999">
      <c r="B1279" s="239"/>
      <c r="C1279" s="240"/>
      <c r="D1279" s="213" t="s">
        <v>162</v>
      </c>
      <c r="E1279" s="241" t="s">
        <v>1</v>
      </c>
      <c r="F1279" s="242" t="s">
        <v>401</v>
      </c>
      <c r="G1279" s="240"/>
      <c r="H1279" s="241" t="s">
        <v>1</v>
      </c>
      <c r="I1279" s="243"/>
      <c r="J1279" s="240"/>
      <c r="K1279" s="240"/>
      <c r="L1279" s="244"/>
      <c r="M1279" s="245"/>
      <c r="N1279" s="246"/>
      <c r="O1279" s="246"/>
      <c r="P1279" s="246"/>
      <c r="Q1279" s="246"/>
      <c r="R1279" s="246"/>
      <c r="S1279" s="246"/>
      <c r="T1279" s="247"/>
      <c r="AT1279" s="248" t="s">
        <v>162</v>
      </c>
      <c r="AU1279" s="248" t="s">
        <v>89</v>
      </c>
      <c r="AV1279" s="15" t="s">
        <v>85</v>
      </c>
      <c r="AW1279" s="15" t="s">
        <v>34</v>
      </c>
      <c r="AX1279" s="15" t="s">
        <v>80</v>
      </c>
      <c r="AY1279" s="248" t="s">
        <v>151</v>
      </c>
    </row>
    <row r="1280" spans="2:51" s="13" customFormat="1" ht="10.199999999999999">
      <c r="B1280" s="217"/>
      <c r="C1280" s="218"/>
      <c r="D1280" s="213" t="s">
        <v>162</v>
      </c>
      <c r="E1280" s="219" t="s">
        <v>1</v>
      </c>
      <c r="F1280" s="220" t="s">
        <v>1471</v>
      </c>
      <c r="G1280" s="218"/>
      <c r="H1280" s="221">
        <v>13.814</v>
      </c>
      <c r="I1280" s="222"/>
      <c r="J1280" s="218"/>
      <c r="K1280" s="218"/>
      <c r="L1280" s="223"/>
      <c r="M1280" s="224"/>
      <c r="N1280" s="225"/>
      <c r="O1280" s="225"/>
      <c r="P1280" s="225"/>
      <c r="Q1280" s="225"/>
      <c r="R1280" s="225"/>
      <c r="S1280" s="225"/>
      <c r="T1280" s="226"/>
      <c r="AT1280" s="227" t="s">
        <v>162</v>
      </c>
      <c r="AU1280" s="227" t="s">
        <v>89</v>
      </c>
      <c r="AV1280" s="13" t="s">
        <v>89</v>
      </c>
      <c r="AW1280" s="13" t="s">
        <v>34</v>
      </c>
      <c r="AX1280" s="13" t="s">
        <v>80</v>
      </c>
      <c r="AY1280" s="227" t="s">
        <v>151</v>
      </c>
    </row>
    <row r="1281" spans="2:51" s="13" customFormat="1" ht="10.199999999999999">
      <c r="B1281" s="217"/>
      <c r="C1281" s="218"/>
      <c r="D1281" s="213" t="s">
        <v>162</v>
      </c>
      <c r="E1281" s="219" t="s">
        <v>1</v>
      </c>
      <c r="F1281" s="220" t="s">
        <v>1472</v>
      </c>
      <c r="G1281" s="218"/>
      <c r="H1281" s="221">
        <v>2.415</v>
      </c>
      <c r="I1281" s="222"/>
      <c r="J1281" s="218"/>
      <c r="K1281" s="218"/>
      <c r="L1281" s="223"/>
      <c r="M1281" s="224"/>
      <c r="N1281" s="225"/>
      <c r="O1281" s="225"/>
      <c r="P1281" s="225"/>
      <c r="Q1281" s="225"/>
      <c r="R1281" s="225"/>
      <c r="S1281" s="225"/>
      <c r="T1281" s="226"/>
      <c r="AT1281" s="227" t="s">
        <v>162</v>
      </c>
      <c r="AU1281" s="227" t="s">
        <v>89</v>
      </c>
      <c r="AV1281" s="13" t="s">
        <v>89</v>
      </c>
      <c r="AW1281" s="13" t="s">
        <v>34</v>
      </c>
      <c r="AX1281" s="13" t="s">
        <v>80</v>
      </c>
      <c r="AY1281" s="227" t="s">
        <v>151</v>
      </c>
    </row>
    <row r="1282" spans="2:51" s="13" customFormat="1" ht="10.199999999999999">
      <c r="B1282" s="217"/>
      <c r="C1282" s="218"/>
      <c r="D1282" s="213" t="s">
        <v>162</v>
      </c>
      <c r="E1282" s="219" t="s">
        <v>1</v>
      </c>
      <c r="F1282" s="220" t="s">
        <v>1473</v>
      </c>
      <c r="G1282" s="218"/>
      <c r="H1282" s="221">
        <v>2.585</v>
      </c>
      <c r="I1282" s="222"/>
      <c r="J1282" s="218"/>
      <c r="K1282" s="218"/>
      <c r="L1282" s="223"/>
      <c r="M1282" s="224"/>
      <c r="N1282" s="225"/>
      <c r="O1282" s="225"/>
      <c r="P1282" s="225"/>
      <c r="Q1282" s="225"/>
      <c r="R1282" s="225"/>
      <c r="S1282" s="225"/>
      <c r="T1282" s="226"/>
      <c r="AT1282" s="227" t="s">
        <v>162</v>
      </c>
      <c r="AU1282" s="227" t="s">
        <v>89</v>
      </c>
      <c r="AV1282" s="13" t="s">
        <v>89</v>
      </c>
      <c r="AW1282" s="13" t="s">
        <v>34</v>
      </c>
      <c r="AX1282" s="13" t="s">
        <v>80</v>
      </c>
      <c r="AY1282" s="227" t="s">
        <v>151</v>
      </c>
    </row>
    <row r="1283" spans="2:51" s="13" customFormat="1" ht="10.199999999999999">
      <c r="B1283" s="217"/>
      <c r="C1283" s="218"/>
      <c r="D1283" s="213" t="s">
        <v>162</v>
      </c>
      <c r="E1283" s="219" t="s">
        <v>1</v>
      </c>
      <c r="F1283" s="220" t="s">
        <v>402</v>
      </c>
      <c r="G1283" s="218"/>
      <c r="H1283" s="221">
        <v>3.681</v>
      </c>
      <c r="I1283" s="222"/>
      <c r="J1283" s="218"/>
      <c r="K1283" s="218"/>
      <c r="L1283" s="223"/>
      <c r="M1283" s="224"/>
      <c r="N1283" s="225"/>
      <c r="O1283" s="225"/>
      <c r="P1283" s="225"/>
      <c r="Q1283" s="225"/>
      <c r="R1283" s="225"/>
      <c r="S1283" s="225"/>
      <c r="T1283" s="226"/>
      <c r="AT1283" s="227" t="s">
        <v>162</v>
      </c>
      <c r="AU1283" s="227" t="s">
        <v>89</v>
      </c>
      <c r="AV1283" s="13" t="s">
        <v>89</v>
      </c>
      <c r="AW1283" s="13" t="s">
        <v>34</v>
      </c>
      <c r="AX1283" s="13" t="s">
        <v>80</v>
      </c>
      <c r="AY1283" s="227" t="s">
        <v>151</v>
      </c>
    </row>
    <row r="1284" spans="2:51" s="13" customFormat="1" ht="10.199999999999999">
      <c r="B1284" s="217"/>
      <c r="C1284" s="218"/>
      <c r="D1284" s="213" t="s">
        <v>162</v>
      </c>
      <c r="E1284" s="219" t="s">
        <v>1</v>
      </c>
      <c r="F1284" s="220" t="s">
        <v>1474</v>
      </c>
      <c r="G1284" s="218"/>
      <c r="H1284" s="221">
        <v>0.52500000000000002</v>
      </c>
      <c r="I1284" s="222"/>
      <c r="J1284" s="218"/>
      <c r="K1284" s="218"/>
      <c r="L1284" s="223"/>
      <c r="M1284" s="224"/>
      <c r="N1284" s="225"/>
      <c r="O1284" s="225"/>
      <c r="P1284" s="225"/>
      <c r="Q1284" s="225"/>
      <c r="R1284" s="225"/>
      <c r="S1284" s="225"/>
      <c r="T1284" s="226"/>
      <c r="AT1284" s="227" t="s">
        <v>162</v>
      </c>
      <c r="AU1284" s="227" t="s">
        <v>89</v>
      </c>
      <c r="AV1284" s="13" t="s">
        <v>89</v>
      </c>
      <c r="AW1284" s="13" t="s">
        <v>34</v>
      </c>
      <c r="AX1284" s="13" t="s">
        <v>80</v>
      </c>
      <c r="AY1284" s="227" t="s">
        <v>151</v>
      </c>
    </row>
    <row r="1285" spans="2:51" s="15" customFormat="1" ht="10.199999999999999">
      <c r="B1285" s="239"/>
      <c r="C1285" s="240"/>
      <c r="D1285" s="213" t="s">
        <v>162</v>
      </c>
      <c r="E1285" s="241" t="s">
        <v>1</v>
      </c>
      <c r="F1285" s="242" t="s">
        <v>238</v>
      </c>
      <c r="G1285" s="240"/>
      <c r="H1285" s="241" t="s">
        <v>1</v>
      </c>
      <c r="I1285" s="243"/>
      <c r="J1285" s="240"/>
      <c r="K1285" s="240"/>
      <c r="L1285" s="244"/>
      <c r="M1285" s="245"/>
      <c r="N1285" s="246"/>
      <c r="O1285" s="246"/>
      <c r="P1285" s="246"/>
      <c r="Q1285" s="246"/>
      <c r="R1285" s="246"/>
      <c r="S1285" s="246"/>
      <c r="T1285" s="247"/>
      <c r="AT1285" s="248" t="s">
        <v>162</v>
      </c>
      <c r="AU1285" s="248" t="s">
        <v>89</v>
      </c>
      <c r="AV1285" s="15" t="s">
        <v>85</v>
      </c>
      <c r="AW1285" s="15" t="s">
        <v>34</v>
      </c>
      <c r="AX1285" s="15" t="s">
        <v>80</v>
      </c>
      <c r="AY1285" s="248" t="s">
        <v>151</v>
      </c>
    </row>
    <row r="1286" spans="2:51" s="13" customFormat="1" ht="10.199999999999999">
      <c r="B1286" s="217"/>
      <c r="C1286" s="218"/>
      <c r="D1286" s="213" t="s">
        <v>162</v>
      </c>
      <c r="E1286" s="219" t="s">
        <v>1</v>
      </c>
      <c r="F1286" s="220" t="s">
        <v>427</v>
      </c>
      <c r="G1286" s="218"/>
      <c r="H1286" s="221">
        <v>-1.1819999999999999</v>
      </c>
      <c r="I1286" s="222"/>
      <c r="J1286" s="218"/>
      <c r="K1286" s="218"/>
      <c r="L1286" s="223"/>
      <c r="M1286" s="224"/>
      <c r="N1286" s="225"/>
      <c r="O1286" s="225"/>
      <c r="P1286" s="225"/>
      <c r="Q1286" s="225"/>
      <c r="R1286" s="225"/>
      <c r="S1286" s="225"/>
      <c r="T1286" s="226"/>
      <c r="AT1286" s="227" t="s">
        <v>162</v>
      </c>
      <c r="AU1286" s="227" t="s">
        <v>89</v>
      </c>
      <c r="AV1286" s="13" t="s">
        <v>89</v>
      </c>
      <c r="AW1286" s="13" t="s">
        <v>34</v>
      </c>
      <c r="AX1286" s="13" t="s">
        <v>80</v>
      </c>
      <c r="AY1286" s="227" t="s">
        <v>151</v>
      </c>
    </row>
    <row r="1287" spans="2:51" s="13" customFormat="1" ht="10.199999999999999">
      <c r="B1287" s="217"/>
      <c r="C1287" s="218"/>
      <c r="D1287" s="213" t="s">
        <v>162</v>
      </c>
      <c r="E1287" s="219" t="s">
        <v>1</v>
      </c>
      <c r="F1287" s="220" t="s">
        <v>1475</v>
      </c>
      <c r="G1287" s="218"/>
      <c r="H1287" s="221">
        <v>-0.5</v>
      </c>
      <c r="I1287" s="222"/>
      <c r="J1287" s="218"/>
      <c r="K1287" s="218"/>
      <c r="L1287" s="223"/>
      <c r="M1287" s="224"/>
      <c r="N1287" s="225"/>
      <c r="O1287" s="225"/>
      <c r="P1287" s="225"/>
      <c r="Q1287" s="225"/>
      <c r="R1287" s="225"/>
      <c r="S1287" s="225"/>
      <c r="T1287" s="226"/>
      <c r="AT1287" s="227" t="s">
        <v>162</v>
      </c>
      <c r="AU1287" s="227" t="s">
        <v>89</v>
      </c>
      <c r="AV1287" s="13" t="s">
        <v>89</v>
      </c>
      <c r="AW1287" s="13" t="s">
        <v>34</v>
      </c>
      <c r="AX1287" s="13" t="s">
        <v>80</v>
      </c>
      <c r="AY1287" s="227" t="s">
        <v>151</v>
      </c>
    </row>
    <row r="1288" spans="2:51" s="16" customFormat="1" ht="10.199999999999999">
      <c r="B1288" s="259"/>
      <c r="C1288" s="260"/>
      <c r="D1288" s="213" t="s">
        <v>162</v>
      </c>
      <c r="E1288" s="261" t="s">
        <v>1</v>
      </c>
      <c r="F1288" s="262" t="s">
        <v>274</v>
      </c>
      <c r="G1288" s="260"/>
      <c r="H1288" s="263">
        <v>21.338000000000001</v>
      </c>
      <c r="I1288" s="264"/>
      <c r="J1288" s="260"/>
      <c r="K1288" s="260"/>
      <c r="L1288" s="265"/>
      <c r="M1288" s="266"/>
      <c r="N1288" s="267"/>
      <c r="O1288" s="267"/>
      <c r="P1288" s="267"/>
      <c r="Q1288" s="267"/>
      <c r="R1288" s="267"/>
      <c r="S1288" s="267"/>
      <c r="T1288" s="268"/>
      <c r="AT1288" s="269" t="s">
        <v>162</v>
      </c>
      <c r="AU1288" s="269" t="s">
        <v>89</v>
      </c>
      <c r="AV1288" s="16" t="s">
        <v>170</v>
      </c>
      <c r="AW1288" s="16" t="s">
        <v>34</v>
      </c>
      <c r="AX1288" s="16" t="s">
        <v>80</v>
      </c>
      <c r="AY1288" s="269" t="s">
        <v>151</v>
      </c>
    </row>
    <row r="1289" spans="2:51" s="15" customFormat="1" ht="10.199999999999999">
      <c r="B1289" s="239"/>
      <c r="C1289" s="240"/>
      <c r="D1289" s="213" t="s">
        <v>162</v>
      </c>
      <c r="E1289" s="241" t="s">
        <v>1</v>
      </c>
      <c r="F1289" s="242" t="s">
        <v>403</v>
      </c>
      <c r="G1289" s="240"/>
      <c r="H1289" s="241" t="s">
        <v>1</v>
      </c>
      <c r="I1289" s="243"/>
      <c r="J1289" s="240"/>
      <c r="K1289" s="240"/>
      <c r="L1289" s="244"/>
      <c r="M1289" s="245"/>
      <c r="N1289" s="246"/>
      <c r="O1289" s="246"/>
      <c r="P1289" s="246"/>
      <c r="Q1289" s="246"/>
      <c r="R1289" s="246"/>
      <c r="S1289" s="246"/>
      <c r="T1289" s="247"/>
      <c r="AT1289" s="248" t="s">
        <v>162</v>
      </c>
      <c r="AU1289" s="248" t="s">
        <v>89</v>
      </c>
      <c r="AV1289" s="15" t="s">
        <v>85</v>
      </c>
      <c r="AW1289" s="15" t="s">
        <v>34</v>
      </c>
      <c r="AX1289" s="15" t="s">
        <v>80</v>
      </c>
      <c r="AY1289" s="248" t="s">
        <v>151</v>
      </c>
    </row>
    <row r="1290" spans="2:51" s="13" customFormat="1" ht="10.199999999999999">
      <c r="B1290" s="217"/>
      <c r="C1290" s="218"/>
      <c r="D1290" s="213" t="s">
        <v>162</v>
      </c>
      <c r="E1290" s="219" t="s">
        <v>1</v>
      </c>
      <c r="F1290" s="220" t="s">
        <v>1547</v>
      </c>
      <c r="G1290" s="218"/>
      <c r="H1290" s="221">
        <v>44.515999999999998</v>
      </c>
      <c r="I1290" s="222"/>
      <c r="J1290" s="218"/>
      <c r="K1290" s="218"/>
      <c r="L1290" s="223"/>
      <c r="M1290" s="224"/>
      <c r="N1290" s="225"/>
      <c r="O1290" s="225"/>
      <c r="P1290" s="225"/>
      <c r="Q1290" s="225"/>
      <c r="R1290" s="225"/>
      <c r="S1290" s="225"/>
      <c r="T1290" s="226"/>
      <c r="AT1290" s="227" t="s">
        <v>162</v>
      </c>
      <c r="AU1290" s="227" t="s">
        <v>89</v>
      </c>
      <c r="AV1290" s="13" t="s">
        <v>89</v>
      </c>
      <c r="AW1290" s="13" t="s">
        <v>34</v>
      </c>
      <c r="AX1290" s="13" t="s">
        <v>80</v>
      </c>
      <c r="AY1290" s="227" t="s">
        <v>151</v>
      </c>
    </row>
    <row r="1291" spans="2:51" s="15" customFormat="1" ht="10.199999999999999">
      <c r="B1291" s="239"/>
      <c r="C1291" s="240"/>
      <c r="D1291" s="213" t="s">
        <v>162</v>
      </c>
      <c r="E1291" s="241" t="s">
        <v>1</v>
      </c>
      <c r="F1291" s="242" t="s">
        <v>238</v>
      </c>
      <c r="G1291" s="240"/>
      <c r="H1291" s="241" t="s">
        <v>1</v>
      </c>
      <c r="I1291" s="243"/>
      <c r="J1291" s="240"/>
      <c r="K1291" s="240"/>
      <c r="L1291" s="244"/>
      <c r="M1291" s="245"/>
      <c r="N1291" s="246"/>
      <c r="O1291" s="246"/>
      <c r="P1291" s="246"/>
      <c r="Q1291" s="246"/>
      <c r="R1291" s="246"/>
      <c r="S1291" s="246"/>
      <c r="T1291" s="247"/>
      <c r="AT1291" s="248" t="s">
        <v>162</v>
      </c>
      <c r="AU1291" s="248" t="s">
        <v>89</v>
      </c>
      <c r="AV1291" s="15" t="s">
        <v>85</v>
      </c>
      <c r="AW1291" s="15" t="s">
        <v>34</v>
      </c>
      <c r="AX1291" s="15" t="s">
        <v>80</v>
      </c>
      <c r="AY1291" s="248" t="s">
        <v>151</v>
      </c>
    </row>
    <row r="1292" spans="2:51" s="13" customFormat="1" ht="10.199999999999999">
      <c r="B1292" s="217"/>
      <c r="C1292" s="218"/>
      <c r="D1292" s="213" t="s">
        <v>162</v>
      </c>
      <c r="E1292" s="219" t="s">
        <v>1</v>
      </c>
      <c r="F1292" s="220" t="s">
        <v>1477</v>
      </c>
      <c r="G1292" s="218"/>
      <c r="H1292" s="221">
        <v>-7.88</v>
      </c>
      <c r="I1292" s="222"/>
      <c r="J1292" s="218"/>
      <c r="K1292" s="218"/>
      <c r="L1292" s="223"/>
      <c r="M1292" s="224"/>
      <c r="N1292" s="225"/>
      <c r="O1292" s="225"/>
      <c r="P1292" s="225"/>
      <c r="Q1292" s="225"/>
      <c r="R1292" s="225"/>
      <c r="S1292" s="225"/>
      <c r="T1292" s="226"/>
      <c r="AT1292" s="227" t="s">
        <v>162</v>
      </c>
      <c r="AU1292" s="227" t="s">
        <v>89</v>
      </c>
      <c r="AV1292" s="13" t="s">
        <v>89</v>
      </c>
      <c r="AW1292" s="13" t="s">
        <v>34</v>
      </c>
      <c r="AX1292" s="13" t="s">
        <v>80</v>
      </c>
      <c r="AY1292" s="227" t="s">
        <v>151</v>
      </c>
    </row>
    <row r="1293" spans="2:51" s="13" customFormat="1" ht="10.199999999999999">
      <c r="B1293" s="217"/>
      <c r="C1293" s="218"/>
      <c r="D1293" s="213" t="s">
        <v>162</v>
      </c>
      <c r="E1293" s="219" t="s">
        <v>1</v>
      </c>
      <c r="F1293" s="220" t="s">
        <v>1533</v>
      </c>
      <c r="G1293" s="218"/>
      <c r="H1293" s="221">
        <v>-4.1849999999999996</v>
      </c>
      <c r="I1293" s="222"/>
      <c r="J1293" s="218"/>
      <c r="K1293" s="218"/>
      <c r="L1293" s="223"/>
      <c r="M1293" s="224"/>
      <c r="N1293" s="225"/>
      <c r="O1293" s="225"/>
      <c r="P1293" s="225"/>
      <c r="Q1293" s="225"/>
      <c r="R1293" s="225"/>
      <c r="S1293" s="225"/>
      <c r="T1293" s="226"/>
      <c r="AT1293" s="227" t="s">
        <v>162</v>
      </c>
      <c r="AU1293" s="227" t="s">
        <v>89</v>
      </c>
      <c r="AV1293" s="13" t="s">
        <v>89</v>
      </c>
      <c r="AW1293" s="13" t="s">
        <v>34</v>
      </c>
      <c r="AX1293" s="13" t="s">
        <v>80</v>
      </c>
      <c r="AY1293" s="227" t="s">
        <v>151</v>
      </c>
    </row>
    <row r="1294" spans="2:51" s="16" customFormat="1" ht="10.199999999999999">
      <c r="B1294" s="259"/>
      <c r="C1294" s="260"/>
      <c r="D1294" s="213" t="s">
        <v>162</v>
      </c>
      <c r="E1294" s="261" t="s">
        <v>1</v>
      </c>
      <c r="F1294" s="262" t="s">
        <v>274</v>
      </c>
      <c r="G1294" s="260"/>
      <c r="H1294" s="263">
        <v>32.450999999999993</v>
      </c>
      <c r="I1294" s="264"/>
      <c r="J1294" s="260"/>
      <c r="K1294" s="260"/>
      <c r="L1294" s="265"/>
      <c r="M1294" s="266"/>
      <c r="N1294" s="267"/>
      <c r="O1294" s="267"/>
      <c r="P1294" s="267"/>
      <c r="Q1294" s="267"/>
      <c r="R1294" s="267"/>
      <c r="S1294" s="267"/>
      <c r="T1294" s="268"/>
      <c r="AT1294" s="269" t="s">
        <v>162</v>
      </c>
      <c r="AU1294" s="269" t="s">
        <v>89</v>
      </c>
      <c r="AV1294" s="16" t="s">
        <v>170</v>
      </c>
      <c r="AW1294" s="16" t="s">
        <v>34</v>
      </c>
      <c r="AX1294" s="16" t="s">
        <v>80</v>
      </c>
      <c r="AY1294" s="269" t="s">
        <v>151</v>
      </c>
    </row>
    <row r="1295" spans="2:51" s="15" customFormat="1" ht="10.199999999999999">
      <c r="B1295" s="239"/>
      <c r="C1295" s="240"/>
      <c r="D1295" s="213" t="s">
        <v>162</v>
      </c>
      <c r="E1295" s="241" t="s">
        <v>1</v>
      </c>
      <c r="F1295" s="242" t="s">
        <v>405</v>
      </c>
      <c r="G1295" s="240"/>
      <c r="H1295" s="241" t="s">
        <v>1</v>
      </c>
      <c r="I1295" s="243"/>
      <c r="J1295" s="240"/>
      <c r="K1295" s="240"/>
      <c r="L1295" s="244"/>
      <c r="M1295" s="245"/>
      <c r="N1295" s="246"/>
      <c r="O1295" s="246"/>
      <c r="P1295" s="246"/>
      <c r="Q1295" s="246"/>
      <c r="R1295" s="246"/>
      <c r="S1295" s="246"/>
      <c r="T1295" s="247"/>
      <c r="AT1295" s="248" t="s">
        <v>162</v>
      </c>
      <c r="AU1295" s="248" t="s">
        <v>89</v>
      </c>
      <c r="AV1295" s="15" t="s">
        <v>85</v>
      </c>
      <c r="AW1295" s="15" t="s">
        <v>34</v>
      </c>
      <c r="AX1295" s="15" t="s">
        <v>80</v>
      </c>
      <c r="AY1295" s="248" t="s">
        <v>151</v>
      </c>
    </row>
    <row r="1296" spans="2:51" s="13" customFormat="1" ht="10.199999999999999">
      <c r="B1296" s="217"/>
      <c r="C1296" s="218"/>
      <c r="D1296" s="213" t="s">
        <v>162</v>
      </c>
      <c r="E1296" s="219" t="s">
        <v>1</v>
      </c>
      <c r="F1296" s="220" t="s">
        <v>1548</v>
      </c>
      <c r="G1296" s="218"/>
      <c r="H1296" s="221">
        <v>83.954999999999998</v>
      </c>
      <c r="I1296" s="222"/>
      <c r="J1296" s="218"/>
      <c r="K1296" s="218"/>
      <c r="L1296" s="223"/>
      <c r="M1296" s="224"/>
      <c r="N1296" s="225"/>
      <c r="O1296" s="225"/>
      <c r="P1296" s="225"/>
      <c r="Q1296" s="225"/>
      <c r="R1296" s="225"/>
      <c r="S1296" s="225"/>
      <c r="T1296" s="226"/>
      <c r="AT1296" s="227" t="s">
        <v>162</v>
      </c>
      <c r="AU1296" s="227" t="s">
        <v>89</v>
      </c>
      <c r="AV1296" s="13" t="s">
        <v>89</v>
      </c>
      <c r="AW1296" s="13" t="s">
        <v>34</v>
      </c>
      <c r="AX1296" s="13" t="s">
        <v>80</v>
      </c>
      <c r="AY1296" s="227" t="s">
        <v>151</v>
      </c>
    </row>
    <row r="1297" spans="2:51" s="13" customFormat="1" ht="10.199999999999999">
      <c r="B1297" s="217"/>
      <c r="C1297" s="218"/>
      <c r="D1297" s="213" t="s">
        <v>162</v>
      </c>
      <c r="E1297" s="219" t="s">
        <v>1</v>
      </c>
      <c r="F1297" s="220" t="s">
        <v>1479</v>
      </c>
      <c r="G1297" s="218"/>
      <c r="H1297" s="221">
        <v>1.68</v>
      </c>
      <c r="I1297" s="222"/>
      <c r="J1297" s="218"/>
      <c r="K1297" s="218"/>
      <c r="L1297" s="223"/>
      <c r="M1297" s="224"/>
      <c r="N1297" s="225"/>
      <c r="O1297" s="225"/>
      <c r="P1297" s="225"/>
      <c r="Q1297" s="225"/>
      <c r="R1297" s="225"/>
      <c r="S1297" s="225"/>
      <c r="T1297" s="226"/>
      <c r="AT1297" s="227" t="s">
        <v>162</v>
      </c>
      <c r="AU1297" s="227" t="s">
        <v>89</v>
      </c>
      <c r="AV1297" s="13" t="s">
        <v>89</v>
      </c>
      <c r="AW1297" s="13" t="s">
        <v>34</v>
      </c>
      <c r="AX1297" s="13" t="s">
        <v>80</v>
      </c>
      <c r="AY1297" s="227" t="s">
        <v>151</v>
      </c>
    </row>
    <row r="1298" spans="2:51" s="13" customFormat="1" ht="10.199999999999999">
      <c r="B1298" s="217"/>
      <c r="C1298" s="218"/>
      <c r="D1298" s="213" t="s">
        <v>162</v>
      </c>
      <c r="E1298" s="219" t="s">
        <v>1</v>
      </c>
      <c r="F1298" s="220" t="s">
        <v>1480</v>
      </c>
      <c r="G1298" s="218"/>
      <c r="H1298" s="221">
        <v>1.96</v>
      </c>
      <c r="I1298" s="222"/>
      <c r="J1298" s="218"/>
      <c r="K1298" s="218"/>
      <c r="L1298" s="223"/>
      <c r="M1298" s="224"/>
      <c r="N1298" s="225"/>
      <c r="O1298" s="225"/>
      <c r="P1298" s="225"/>
      <c r="Q1298" s="225"/>
      <c r="R1298" s="225"/>
      <c r="S1298" s="225"/>
      <c r="T1298" s="226"/>
      <c r="AT1298" s="227" t="s">
        <v>162</v>
      </c>
      <c r="AU1298" s="227" t="s">
        <v>89</v>
      </c>
      <c r="AV1298" s="13" t="s">
        <v>89</v>
      </c>
      <c r="AW1298" s="13" t="s">
        <v>34</v>
      </c>
      <c r="AX1298" s="13" t="s">
        <v>80</v>
      </c>
      <c r="AY1298" s="227" t="s">
        <v>151</v>
      </c>
    </row>
    <row r="1299" spans="2:51" s="13" customFormat="1" ht="10.199999999999999">
      <c r="B1299" s="217"/>
      <c r="C1299" s="218"/>
      <c r="D1299" s="213" t="s">
        <v>162</v>
      </c>
      <c r="E1299" s="219" t="s">
        <v>1</v>
      </c>
      <c r="F1299" s="220" t="s">
        <v>1481</v>
      </c>
      <c r="G1299" s="218"/>
      <c r="H1299" s="221">
        <v>3.06</v>
      </c>
      <c r="I1299" s="222"/>
      <c r="J1299" s="218"/>
      <c r="K1299" s="218"/>
      <c r="L1299" s="223"/>
      <c r="M1299" s="224"/>
      <c r="N1299" s="225"/>
      <c r="O1299" s="225"/>
      <c r="P1299" s="225"/>
      <c r="Q1299" s="225"/>
      <c r="R1299" s="225"/>
      <c r="S1299" s="225"/>
      <c r="T1299" s="226"/>
      <c r="AT1299" s="227" t="s">
        <v>162</v>
      </c>
      <c r="AU1299" s="227" t="s">
        <v>89</v>
      </c>
      <c r="AV1299" s="13" t="s">
        <v>89</v>
      </c>
      <c r="AW1299" s="13" t="s">
        <v>34</v>
      </c>
      <c r="AX1299" s="13" t="s">
        <v>80</v>
      </c>
      <c r="AY1299" s="227" t="s">
        <v>151</v>
      </c>
    </row>
    <row r="1300" spans="2:51" s="15" customFormat="1" ht="10.199999999999999">
      <c r="B1300" s="239"/>
      <c r="C1300" s="240"/>
      <c r="D1300" s="213" t="s">
        <v>162</v>
      </c>
      <c r="E1300" s="241" t="s">
        <v>1</v>
      </c>
      <c r="F1300" s="242" t="s">
        <v>238</v>
      </c>
      <c r="G1300" s="240"/>
      <c r="H1300" s="241" t="s">
        <v>1</v>
      </c>
      <c r="I1300" s="243"/>
      <c r="J1300" s="240"/>
      <c r="K1300" s="240"/>
      <c r="L1300" s="244"/>
      <c r="M1300" s="245"/>
      <c r="N1300" s="246"/>
      <c r="O1300" s="246"/>
      <c r="P1300" s="246"/>
      <c r="Q1300" s="246"/>
      <c r="R1300" s="246"/>
      <c r="S1300" s="246"/>
      <c r="T1300" s="247"/>
      <c r="AT1300" s="248" t="s">
        <v>162</v>
      </c>
      <c r="AU1300" s="248" t="s">
        <v>89</v>
      </c>
      <c r="AV1300" s="15" t="s">
        <v>85</v>
      </c>
      <c r="AW1300" s="15" t="s">
        <v>34</v>
      </c>
      <c r="AX1300" s="15" t="s">
        <v>80</v>
      </c>
      <c r="AY1300" s="248" t="s">
        <v>151</v>
      </c>
    </row>
    <row r="1301" spans="2:51" s="13" customFormat="1" ht="10.199999999999999">
      <c r="B1301" s="217"/>
      <c r="C1301" s="218"/>
      <c r="D1301" s="213" t="s">
        <v>162</v>
      </c>
      <c r="E1301" s="219" t="s">
        <v>1</v>
      </c>
      <c r="F1301" s="220" t="s">
        <v>1482</v>
      </c>
      <c r="G1301" s="218"/>
      <c r="H1301" s="221">
        <v>-3.1520000000000001</v>
      </c>
      <c r="I1301" s="222"/>
      <c r="J1301" s="218"/>
      <c r="K1301" s="218"/>
      <c r="L1301" s="223"/>
      <c r="M1301" s="224"/>
      <c r="N1301" s="225"/>
      <c r="O1301" s="225"/>
      <c r="P1301" s="225"/>
      <c r="Q1301" s="225"/>
      <c r="R1301" s="225"/>
      <c r="S1301" s="225"/>
      <c r="T1301" s="226"/>
      <c r="AT1301" s="227" t="s">
        <v>162</v>
      </c>
      <c r="AU1301" s="227" t="s">
        <v>89</v>
      </c>
      <c r="AV1301" s="13" t="s">
        <v>89</v>
      </c>
      <c r="AW1301" s="13" t="s">
        <v>34</v>
      </c>
      <c r="AX1301" s="13" t="s">
        <v>80</v>
      </c>
      <c r="AY1301" s="227" t="s">
        <v>151</v>
      </c>
    </row>
    <row r="1302" spans="2:51" s="13" customFormat="1" ht="10.199999999999999">
      <c r="B1302" s="217"/>
      <c r="C1302" s="218"/>
      <c r="D1302" s="213" t="s">
        <v>162</v>
      </c>
      <c r="E1302" s="219" t="s">
        <v>1</v>
      </c>
      <c r="F1302" s="220" t="s">
        <v>1483</v>
      </c>
      <c r="G1302" s="218"/>
      <c r="H1302" s="221">
        <v>-6.08</v>
      </c>
      <c r="I1302" s="222"/>
      <c r="J1302" s="218"/>
      <c r="K1302" s="218"/>
      <c r="L1302" s="223"/>
      <c r="M1302" s="224"/>
      <c r="N1302" s="225"/>
      <c r="O1302" s="225"/>
      <c r="P1302" s="225"/>
      <c r="Q1302" s="225"/>
      <c r="R1302" s="225"/>
      <c r="S1302" s="225"/>
      <c r="T1302" s="226"/>
      <c r="AT1302" s="227" t="s">
        <v>162</v>
      </c>
      <c r="AU1302" s="227" t="s">
        <v>89</v>
      </c>
      <c r="AV1302" s="13" t="s">
        <v>89</v>
      </c>
      <c r="AW1302" s="13" t="s">
        <v>34</v>
      </c>
      <c r="AX1302" s="13" t="s">
        <v>80</v>
      </c>
      <c r="AY1302" s="227" t="s">
        <v>151</v>
      </c>
    </row>
    <row r="1303" spans="2:51" s="16" customFormat="1" ht="10.199999999999999">
      <c r="B1303" s="259"/>
      <c r="C1303" s="260"/>
      <c r="D1303" s="213" t="s">
        <v>162</v>
      </c>
      <c r="E1303" s="261" t="s">
        <v>1</v>
      </c>
      <c r="F1303" s="262" t="s">
        <v>274</v>
      </c>
      <c r="G1303" s="260"/>
      <c r="H1303" s="263">
        <v>81.423000000000002</v>
      </c>
      <c r="I1303" s="264"/>
      <c r="J1303" s="260"/>
      <c r="K1303" s="260"/>
      <c r="L1303" s="265"/>
      <c r="M1303" s="266"/>
      <c r="N1303" s="267"/>
      <c r="O1303" s="267"/>
      <c r="P1303" s="267"/>
      <c r="Q1303" s="267"/>
      <c r="R1303" s="267"/>
      <c r="S1303" s="267"/>
      <c r="T1303" s="268"/>
      <c r="AT1303" s="269" t="s">
        <v>162</v>
      </c>
      <c r="AU1303" s="269" t="s">
        <v>89</v>
      </c>
      <c r="AV1303" s="16" t="s">
        <v>170</v>
      </c>
      <c r="AW1303" s="16" t="s">
        <v>34</v>
      </c>
      <c r="AX1303" s="16" t="s">
        <v>80</v>
      </c>
      <c r="AY1303" s="269" t="s">
        <v>151</v>
      </c>
    </row>
    <row r="1304" spans="2:51" s="15" customFormat="1" ht="10.199999999999999">
      <c r="B1304" s="239"/>
      <c r="C1304" s="240"/>
      <c r="D1304" s="213" t="s">
        <v>162</v>
      </c>
      <c r="E1304" s="241" t="s">
        <v>1</v>
      </c>
      <c r="F1304" s="242" t="s">
        <v>407</v>
      </c>
      <c r="G1304" s="240"/>
      <c r="H1304" s="241" t="s">
        <v>1</v>
      </c>
      <c r="I1304" s="243"/>
      <c r="J1304" s="240"/>
      <c r="K1304" s="240"/>
      <c r="L1304" s="244"/>
      <c r="M1304" s="245"/>
      <c r="N1304" s="246"/>
      <c r="O1304" s="246"/>
      <c r="P1304" s="246"/>
      <c r="Q1304" s="246"/>
      <c r="R1304" s="246"/>
      <c r="S1304" s="246"/>
      <c r="T1304" s="247"/>
      <c r="AT1304" s="248" t="s">
        <v>162</v>
      </c>
      <c r="AU1304" s="248" t="s">
        <v>89</v>
      </c>
      <c r="AV1304" s="15" t="s">
        <v>85</v>
      </c>
      <c r="AW1304" s="15" t="s">
        <v>34</v>
      </c>
      <c r="AX1304" s="15" t="s">
        <v>80</v>
      </c>
      <c r="AY1304" s="248" t="s">
        <v>151</v>
      </c>
    </row>
    <row r="1305" spans="2:51" s="13" customFormat="1" ht="30.6">
      <c r="B1305" s="217"/>
      <c r="C1305" s="218"/>
      <c r="D1305" s="213" t="s">
        <v>162</v>
      </c>
      <c r="E1305" s="219" t="s">
        <v>1</v>
      </c>
      <c r="F1305" s="220" t="s">
        <v>1549</v>
      </c>
      <c r="G1305" s="218"/>
      <c r="H1305" s="221">
        <v>49.984999999999999</v>
      </c>
      <c r="I1305" s="222"/>
      <c r="J1305" s="218"/>
      <c r="K1305" s="218"/>
      <c r="L1305" s="223"/>
      <c r="M1305" s="224"/>
      <c r="N1305" s="225"/>
      <c r="O1305" s="225"/>
      <c r="P1305" s="225"/>
      <c r="Q1305" s="225"/>
      <c r="R1305" s="225"/>
      <c r="S1305" s="225"/>
      <c r="T1305" s="226"/>
      <c r="AT1305" s="227" t="s">
        <v>162</v>
      </c>
      <c r="AU1305" s="227" t="s">
        <v>89</v>
      </c>
      <c r="AV1305" s="13" t="s">
        <v>89</v>
      </c>
      <c r="AW1305" s="13" t="s">
        <v>34</v>
      </c>
      <c r="AX1305" s="13" t="s">
        <v>80</v>
      </c>
      <c r="AY1305" s="227" t="s">
        <v>151</v>
      </c>
    </row>
    <row r="1306" spans="2:51" s="13" customFormat="1" ht="10.199999999999999">
      <c r="B1306" s="217"/>
      <c r="C1306" s="218"/>
      <c r="D1306" s="213" t="s">
        <v>162</v>
      </c>
      <c r="E1306" s="219" t="s">
        <v>1</v>
      </c>
      <c r="F1306" s="220" t="s">
        <v>1550</v>
      </c>
      <c r="G1306" s="218"/>
      <c r="H1306" s="221">
        <v>0.72</v>
      </c>
      <c r="I1306" s="222"/>
      <c r="J1306" s="218"/>
      <c r="K1306" s="218"/>
      <c r="L1306" s="223"/>
      <c r="M1306" s="224"/>
      <c r="N1306" s="225"/>
      <c r="O1306" s="225"/>
      <c r="P1306" s="225"/>
      <c r="Q1306" s="225"/>
      <c r="R1306" s="225"/>
      <c r="S1306" s="225"/>
      <c r="T1306" s="226"/>
      <c r="AT1306" s="227" t="s">
        <v>162</v>
      </c>
      <c r="AU1306" s="227" t="s">
        <v>89</v>
      </c>
      <c r="AV1306" s="13" t="s">
        <v>89</v>
      </c>
      <c r="AW1306" s="13" t="s">
        <v>34</v>
      </c>
      <c r="AX1306" s="13" t="s">
        <v>80</v>
      </c>
      <c r="AY1306" s="227" t="s">
        <v>151</v>
      </c>
    </row>
    <row r="1307" spans="2:51" s="13" customFormat="1" ht="10.199999999999999">
      <c r="B1307" s="217"/>
      <c r="C1307" s="218"/>
      <c r="D1307" s="213" t="s">
        <v>162</v>
      </c>
      <c r="E1307" s="219" t="s">
        <v>1</v>
      </c>
      <c r="F1307" s="220" t="s">
        <v>1486</v>
      </c>
      <c r="G1307" s="218"/>
      <c r="H1307" s="221">
        <v>2.8</v>
      </c>
      <c r="I1307" s="222"/>
      <c r="J1307" s="218"/>
      <c r="K1307" s="218"/>
      <c r="L1307" s="223"/>
      <c r="M1307" s="224"/>
      <c r="N1307" s="225"/>
      <c r="O1307" s="225"/>
      <c r="P1307" s="225"/>
      <c r="Q1307" s="225"/>
      <c r="R1307" s="225"/>
      <c r="S1307" s="225"/>
      <c r="T1307" s="226"/>
      <c r="AT1307" s="227" t="s">
        <v>162</v>
      </c>
      <c r="AU1307" s="227" t="s">
        <v>89</v>
      </c>
      <c r="AV1307" s="13" t="s">
        <v>89</v>
      </c>
      <c r="AW1307" s="13" t="s">
        <v>34</v>
      </c>
      <c r="AX1307" s="13" t="s">
        <v>80</v>
      </c>
      <c r="AY1307" s="227" t="s">
        <v>151</v>
      </c>
    </row>
    <row r="1308" spans="2:51" s="15" customFormat="1" ht="10.199999999999999">
      <c r="B1308" s="239"/>
      <c r="C1308" s="240"/>
      <c r="D1308" s="213" t="s">
        <v>162</v>
      </c>
      <c r="E1308" s="241" t="s">
        <v>1</v>
      </c>
      <c r="F1308" s="242" t="s">
        <v>238</v>
      </c>
      <c r="G1308" s="240"/>
      <c r="H1308" s="241" t="s">
        <v>1</v>
      </c>
      <c r="I1308" s="243"/>
      <c r="J1308" s="240"/>
      <c r="K1308" s="240"/>
      <c r="L1308" s="244"/>
      <c r="M1308" s="245"/>
      <c r="N1308" s="246"/>
      <c r="O1308" s="246"/>
      <c r="P1308" s="246"/>
      <c r="Q1308" s="246"/>
      <c r="R1308" s="246"/>
      <c r="S1308" s="246"/>
      <c r="T1308" s="247"/>
      <c r="AT1308" s="248" t="s">
        <v>162</v>
      </c>
      <c r="AU1308" s="248" t="s">
        <v>89</v>
      </c>
      <c r="AV1308" s="15" t="s">
        <v>85</v>
      </c>
      <c r="AW1308" s="15" t="s">
        <v>34</v>
      </c>
      <c r="AX1308" s="15" t="s">
        <v>80</v>
      </c>
      <c r="AY1308" s="248" t="s">
        <v>151</v>
      </c>
    </row>
    <row r="1309" spans="2:51" s="13" customFormat="1" ht="10.199999999999999">
      <c r="B1309" s="217"/>
      <c r="C1309" s="218"/>
      <c r="D1309" s="213" t="s">
        <v>162</v>
      </c>
      <c r="E1309" s="219" t="s">
        <v>1</v>
      </c>
      <c r="F1309" s="220" t="s">
        <v>1431</v>
      </c>
      <c r="G1309" s="218"/>
      <c r="H1309" s="221">
        <v>-1.5760000000000001</v>
      </c>
      <c r="I1309" s="222"/>
      <c r="J1309" s="218"/>
      <c r="K1309" s="218"/>
      <c r="L1309" s="223"/>
      <c r="M1309" s="224"/>
      <c r="N1309" s="225"/>
      <c r="O1309" s="225"/>
      <c r="P1309" s="225"/>
      <c r="Q1309" s="225"/>
      <c r="R1309" s="225"/>
      <c r="S1309" s="225"/>
      <c r="T1309" s="226"/>
      <c r="AT1309" s="227" t="s">
        <v>162</v>
      </c>
      <c r="AU1309" s="227" t="s">
        <v>89</v>
      </c>
      <c r="AV1309" s="13" t="s">
        <v>89</v>
      </c>
      <c r="AW1309" s="13" t="s">
        <v>34</v>
      </c>
      <c r="AX1309" s="13" t="s">
        <v>80</v>
      </c>
      <c r="AY1309" s="227" t="s">
        <v>151</v>
      </c>
    </row>
    <row r="1310" spans="2:51" s="13" customFormat="1" ht="10.199999999999999">
      <c r="B1310" s="217"/>
      <c r="C1310" s="218"/>
      <c r="D1310" s="213" t="s">
        <v>162</v>
      </c>
      <c r="E1310" s="219" t="s">
        <v>1</v>
      </c>
      <c r="F1310" s="220" t="s">
        <v>1487</v>
      </c>
      <c r="G1310" s="218"/>
      <c r="H1310" s="221">
        <v>-2.8</v>
      </c>
      <c r="I1310" s="222"/>
      <c r="J1310" s="218"/>
      <c r="K1310" s="218"/>
      <c r="L1310" s="223"/>
      <c r="M1310" s="224"/>
      <c r="N1310" s="225"/>
      <c r="O1310" s="225"/>
      <c r="P1310" s="225"/>
      <c r="Q1310" s="225"/>
      <c r="R1310" s="225"/>
      <c r="S1310" s="225"/>
      <c r="T1310" s="226"/>
      <c r="AT1310" s="227" t="s">
        <v>162</v>
      </c>
      <c r="AU1310" s="227" t="s">
        <v>89</v>
      </c>
      <c r="AV1310" s="13" t="s">
        <v>89</v>
      </c>
      <c r="AW1310" s="13" t="s">
        <v>34</v>
      </c>
      <c r="AX1310" s="13" t="s">
        <v>80</v>
      </c>
      <c r="AY1310" s="227" t="s">
        <v>151</v>
      </c>
    </row>
    <row r="1311" spans="2:51" s="13" customFormat="1" ht="10.199999999999999">
      <c r="B1311" s="217"/>
      <c r="C1311" s="218"/>
      <c r="D1311" s="213" t="s">
        <v>162</v>
      </c>
      <c r="E1311" s="219" t="s">
        <v>1</v>
      </c>
      <c r="F1311" s="220" t="s">
        <v>1488</v>
      </c>
      <c r="G1311" s="218"/>
      <c r="H1311" s="221">
        <v>-3.5</v>
      </c>
      <c r="I1311" s="222"/>
      <c r="J1311" s="218"/>
      <c r="K1311" s="218"/>
      <c r="L1311" s="223"/>
      <c r="M1311" s="224"/>
      <c r="N1311" s="225"/>
      <c r="O1311" s="225"/>
      <c r="P1311" s="225"/>
      <c r="Q1311" s="225"/>
      <c r="R1311" s="225"/>
      <c r="S1311" s="225"/>
      <c r="T1311" s="226"/>
      <c r="AT1311" s="227" t="s">
        <v>162</v>
      </c>
      <c r="AU1311" s="227" t="s">
        <v>89</v>
      </c>
      <c r="AV1311" s="13" t="s">
        <v>89</v>
      </c>
      <c r="AW1311" s="13" t="s">
        <v>34</v>
      </c>
      <c r="AX1311" s="13" t="s">
        <v>80</v>
      </c>
      <c r="AY1311" s="227" t="s">
        <v>151</v>
      </c>
    </row>
    <row r="1312" spans="2:51" s="16" customFormat="1" ht="10.199999999999999">
      <c r="B1312" s="259"/>
      <c r="C1312" s="260"/>
      <c r="D1312" s="213" t="s">
        <v>162</v>
      </c>
      <c r="E1312" s="261" t="s">
        <v>1</v>
      </c>
      <c r="F1312" s="262" t="s">
        <v>274</v>
      </c>
      <c r="G1312" s="260"/>
      <c r="H1312" s="263">
        <v>45.628999999999998</v>
      </c>
      <c r="I1312" s="264"/>
      <c r="J1312" s="260"/>
      <c r="K1312" s="260"/>
      <c r="L1312" s="265"/>
      <c r="M1312" s="266"/>
      <c r="N1312" s="267"/>
      <c r="O1312" s="267"/>
      <c r="P1312" s="267"/>
      <c r="Q1312" s="267"/>
      <c r="R1312" s="267"/>
      <c r="S1312" s="267"/>
      <c r="T1312" s="268"/>
      <c r="AT1312" s="269" t="s">
        <v>162</v>
      </c>
      <c r="AU1312" s="269" t="s">
        <v>89</v>
      </c>
      <c r="AV1312" s="16" t="s">
        <v>170</v>
      </c>
      <c r="AW1312" s="16" t="s">
        <v>34</v>
      </c>
      <c r="AX1312" s="16" t="s">
        <v>80</v>
      </c>
      <c r="AY1312" s="269" t="s">
        <v>151</v>
      </c>
    </row>
    <row r="1313" spans="2:51" s="15" customFormat="1" ht="10.199999999999999">
      <c r="B1313" s="239"/>
      <c r="C1313" s="240"/>
      <c r="D1313" s="213" t="s">
        <v>162</v>
      </c>
      <c r="E1313" s="241" t="s">
        <v>1</v>
      </c>
      <c r="F1313" s="242" t="s">
        <v>410</v>
      </c>
      <c r="G1313" s="240"/>
      <c r="H1313" s="241" t="s">
        <v>1</v>
      </c>
      <c r="I1313" s="243"/>
      <c r="J1313" s="240"/>
      <c r="K1313" s="240"/>
      <c r="L1313" s="244"/>
      <c r="M1313" s="245"/>
      <c r="N1313" s="246"/>
      <c r="O1313" s="246"/>
      <c r="P1313" s="246"/>
      <c r="Q1313" s="246"/>
      <c r="R1313" s="246"/>
      <c r="S1313" s="246"/>
      <c r="T1313" s="247"/>
      <c r="AT1313" s="248" t="s">
        <v>162</v>
      </c>
      <c r="AU1313" s="248" t="s">
        <v>89</v>
      </c>
      <c r="AV1313" s="15" t="s">
        <v>85</v>
      </c>
      <c r="AW1313" s="15" t="s">
        <v>34</v>
      </c>
      <c r="AX1313" s="15" t="s">
        <v>80</v>
      </c>
      <c r="AY1313" s="248" t="s">
        <v>151</v>
      </c>
    </row>
    <row r="1314" spans="2:51" s="13" customFormat="1" ht="20.399999999999999">
      <c r="B1314" s="217"/>
      <c r="C1314" s="218"/>
      <c r="D1314" s="213" t="s">
        <v>162</v>
      </c>
      <c r="E1314" s="219" t="s">
        <v>1</v>
      </c>
      <c r="F1314" s="220" t="s">
        <v>1551</v>
      </c>
      <c r="G1314" s="218"/>
      <c r="H1314" s="221">
        <v>86.855000000000004</v>
      </c>
      <c r="I1314" s="222"/>
      <c r="J1314" s="218"/>
      <c r="K1314" s="218"/>
      <c r="L1314" s="223"/>
      <c r="M1314" s="224"/>
      <c r="N1314" s="225"/>
      <c r="O1314" s="225"/>
      <c r="P1314" s="225"/>
      <c r="Q1314" s="225"/>
      <c r="R1314" s="225"/>
      <c r="S1314" s="225"/>
      <c r="T1314" s="226"/>
      <c r="AT1314" s="227" t="s">
        <v>162</v>
      </c>
      <c r="AU1314" s="227" t="s">
        <v>89</v>
      </c>
      <c r="AV1314" s="13" t="s">
        <v>89</v>
      </c>
      <c r="AW1314" s="13" t="s">
        <v>34</v>
      </c>
      <c r="AX1314" s="13" t="s">
        <v>80</v>
      </c>
      <c r="AY1314" s="227" t="s">
        <v>151</v>
      </c>
    </row>
    <row r="1315" spans="2:51" s="13" customFormat="1" ht="10.199999999999999">
      <c r="B1315" s="217"/>
      <c r="C1315" s="218"/>
      <c r="D1315" s="213" t="s">
        <v>162</v>
      </c>
      <c r="E1315" s="219" t="s">
        <v>1</v>
      </c>
      <c r="F1315" s="220" t="s">
        <v>1490</v>
      </c>
      <c r="G1315" s="218"/>
      <c r="H1315" s="221">
        <v>2.2949999999999999</v>
      </c>
      <c r="I1315" s="222"/>
      <c r="J1315" s="218"/>
      <c r="K1315" s="218"/>
      <c r="L1315" s="223"/>
      <c r="M1315" s="224"/>
      <c r="N1315" s="225"/>
      <c r="O1315" s="225"/>
      <c r="P1315" s="225"/>
      <c r="Q1315" s="225"/>
      <c r="R1315" s="225"/>
      <c r="S1315" s="225"/>
      <c r="T1315" s="226"/>
      <c r="AT1315" s="227" t="s">
        <v>162</v>
      </c>
      <c r="AU1315" s="227" t="s">
        <v>89</v>
      </c>
      <c r="AV1315" s="13" t="s">
        <v>89</v>
      </c>
      <c r="AW1315" s="13" t="s">
        <v>34</v>
      </c>
      <c r="AX1315" s="13" t="s">
        <v>80</v>
      </c>
      <c r="AY1315" s="227" t="s">
        <v>151</v>
      </c>
    </row>
    <row r="1316" spans="2:51" s="13" customFormat="1" ht="10.199999999999999">
      <c r="B1316" s="217"/>
      <c r="C1316" s="218"/>
      <c r="D1316" s="213" t="s">
        <v>162</v>
      </c>
      <c r="E1316" s="219" t="s">
        <v>1</v>
      </c>
      <c r="F1316" s="220" t="s">
        <v>1491</v>
      </c>
      <c r="G1316" s="218"/>
      <c r="H1316" s="221">
        <v>0.79500000000000004</v>
      </c>
      <c r="I1316" s="222"/>
      <c r="J1316" s="218"/>
      <c r="K1316" s="218"/>
      <c r="L1316" s="223"/>
      <c r="M1316" s="224"/>
      <c r="N1316" s="225"/>
      <c r="O1316" s="225"/>
      <c r="P1316" s="225"/>
      <c r="Q1316" s="225"/>
      <c r="R1316" s="225"/>
      <c r="S1316" s="225"/>
      <c r="T1316" s="226"/>
      <c r="AT1316" s="227" t="s">
        <v>162</v>
      </c>
      <c r="AU1316" s="227" t="s">
        <v>89</v>
      </c>
      <c r="AV1316" s="13" t="s">
        <v>89</v>
      </c>
      <c r="AW1316" s="13" t="s">
        <v>34</v>
      </c>
      <c r="AX1316" s="13" t="s">
        <v>80</v>
      </c>
      <c r="AY1316" s="227" t="s">
        <v>151</v>
      </c>
    </row>
    <row r="1317" spans="2:51" s="13" customFormat="1" ht="10.199999999999999">
      <c r="B1317" s="217"/>
      <c r="C1317" s="218"/>
      <c r="D1317" s="213" t="s">
        <v>162</v>
      </c>
      <c r="E1317" s="219" t="s">
        <v>1</v>
      </c>
      <c r="F1317" s="220" t="s">
        <v>1492</v>
      </c>
      <c r="G1317" s="218"/>
      <c r="H1317" s="221">
        <v>0.27500000000000002</v>
      </c>
      <c r="I1317" s="222"/>
      <c r="J1317" s="218"/>
      <c r="K1317" s="218"/>
      <c r="L1317" s="223"/>
      <c r="M1317" s="224"/>
      <c r="N1317" s="225"/>
      <c r="O1317" s="225"/>
      <c r="P1317" s="225"/>
      <c r="Q1317" s="225"/>
      <c r="R1317" s="225"/>
      <c r="S1317" s="225"/>
      <c r="T1317" s="226"/>
      <c r="AT1317" s="227" t="s">
        <v>162</v>
      </c>
      <c r="AU1317" s="227" t="s">
        <v>89</v>
      </c>
      <c r="AV1317" s="13" t="s">
        <v>89</v>
      </c>
      <c r="AW1317" s="13" t="s">
        <v>34</v>
      </c>
      <c r="AX1317" s="13" t="s">
        <v>80</v>
      </c>
      <c r="AY1317" s="227" t="s">
        <v>151</v>
      </c>
    </row>
    <row r="1318" spans="2:51" s="15" customFormat="1" ht="10.199999999999999">
      <c r="B1318" s="239"/>
      <c r="C1318" s="240"/>
      <c r="D1318" s="213" t="s">
        <v>162</v>
      </c>
      <c r="E1318" s="241" t="s">
        <v>1</v>
      </c>
      <c r="F1318" s="242" t="s">
        <v>238</v>
      </c>
      <c r="G1318" s="240"/>
      <c r="H1318" s="241" t="s">
        <v>1</v>
      </c>
      <c r="I1318" s="243"/>
      <c r="J1318" s="240"/>
      <c r="K1318" s="240"/>
      <c r="L1318" s="244"/>
      <c r="M1318" s="245"/>
      <c r="N1318" s="246"/>
      <c r="O1318" s="246"/>
      <c r="P1318" s="246"/>
      <c r="Q1318" s="246"/>
      <c r="R1318" s="246"/>
      <c r="S1318" s="246"/>
      <c r="T1318" s="247"/>
      <c r="AT1318" s="248" t="s">
        <v>162</v>
      </c>
      <c r="AU1318" s="248" t="s">
        <v>89</v>
      </c>
      <c r="AV1318" s="15" t="s">
        <v>85</v>
      </c>
      <c r="AW1318" s="15" t="s">
        <v>34</v>
      </c>
      <c r="AX1318" s="15" t="s">
        <v>80</v>
      </c>
      <c r="AY1318" s="248" t="s">
        <v>151</v>
      </c>
    </row>
    <row r="1319" spans="2:51" s="13" customFormat="1" ht="10.199999999999999">
      <c r="B1319" s="217"/>
      <c r="C1319" s="218"/>
      <c r="D1319" s="213" t="s">
        <v>162</v>
      </c>
      <c r="E1319" s="219" t="s">
        <v>1</v>
      </c>
      <c r="F1319" s="220" t="s">
        <v>1431</v>
      </c>
      <c r="G1319" s="218"/>
      <c r="H1319" s="221">
        <v>-1.5760000000000001</v>
      </c>
      <c r="I1319" s="222"/>
      <c r="J1319" s="218"/>
      <c r="K1319" s="218"/>
      <c r="L1319" s="223"/>
      <c r="M1319" s="224"/>
      <c r="N1319" s="225"/>
      <c r="O1319" s="225"/>
      <c r="P1319" s="225"/>
      <c r="Q1319" s="225"/>
      <c r="R1319" s="225"/>
      <c r="S1319" s="225"/>
      <c r="T1319" s="226"/>
      <c r="AT1319" s="227" t="s">
        <v>162</v>
      </c>
      <c r="AU1319" s="227" t="s">
        <v>89</v>
      </c>
      <c r="AV1319" s="13" t="s">
        <v>89</v>
      </c>
      <c r="AW1319" s="13" t="s">
        <v>34</v>
      </c>
      <c r="AX1319" s="13" t="s">
        <v>80</v>
      </c>
      <c r="AY1319" s="227" t="s">
        <v>151</v>
      </c>
    </row>
    <row r="1320" spans="2:51" s="13" customFormat="1" ht="10.199999999999999">
      <c r="B1320" s="217"/>
      <c r="C1320" s="218"/>
      <c r="D1320" s="213" t="s">
        <v>162</v>
      </c>
      <c r="E1320" s="219" t="s">
        <v>1</v>
      </c>
      <c r="F1320" s="220" t="s">
        <v>1493</v>
      </c>
      <c r="G1320" s="218"/>
      <c r="H1320" s="221">
        <v>-4.5599999999999996</v>
      </c>
      <c r="I1320" s="222"/>
      <c r="J1320" s="218"/>
      <c r="K1320" s="218"/>
      <c r="L1320" s="223"/>
      <c r="M1320" s="224"/>
      <c r="N1320" s="225"/>
      <c r="O1320" s="225"/>
      <c r="P1320" s="225"/>
      <c r="Q1320" s="225"/>
      <c r="R1320" s="225"/>
      <c r="S1320" s="225"/>
      <c r="T1320" s="226"/>
      <c r="AT1320" s="227" t="s">
        <v>162</v>
      </c>
      <c r="AU1320" s="227" t="s">
        <v>89</v>
      </c>
      <c r="AV1320" s="13" t="s">
        <v>89</v>
      </c>
      <c r="AW1320" s="13" t="s">
        <v>34</v>
      </c>
      <c r="AX1320" s="13" t="s">
        <v>80</v>
      </c>
      <c r="AY1320" s="227" t="s">
        <v>151</v>
      </c>
    </row>
    <row r="1321" spans="2:51" s="13" customFormat="1" ht="10.199999999999999">
      <c r="B1321" s="217"/>
      <c r="C1321" s="218"/>
      <c r="D1321" s="213" t="s">
        <v>162</v>
      </c>
      <c r="E1321" s="219" t="s">
        <v>1</v>
      </c>
      <c r="F1321" s="220" t="s">
        <v>1494</v>
      </c>
      <c r="G1321" s="218"/>
      <c r="H1321" s="221">
        <v>-1.9</v>
      </c>
      <c r="I1321" s="222"/>
      <c r="J1321" s="218"/>
      <c r="K1321" s="218"/>
      <c r="L1321" s="223"/>
      <c r="M1321" s="224"/>
      <c r="N1321" s="225"/>
      <c r="O1321" s="225"/>
      <c r="P1321" s="225"/>
      <c r="Q1321" s="225"/>
      <c r="R1321" s="225"/>
      <c r="S1321" s="225"/>
      <c r="T1321" s="226"/>
      <c r="AT1321" s="227" t="s">
        <v>162</v>
      </c>
      <c r="AU1321" s="227" t="s">
        <v>89</v>
      </c>
      <c r="AV1321" s="13" t="s">
        <v>89</v>
      </c>
      <c r="AW1321" s="13" t="s">
        <v>34</v>
      </c>
      <c r="AX1321" s="13" t="s">
        <v>80</v>
      </c>
      <c r="AY1321" s="227" t="s">
        <v>151</v>
      </c>
    </row>
    <row r="1322" spans="2:51" s="16" customFormat="1" ht="10.199999999999999">
      <c r="B1322" s="259"/>
      <c r="C1322" s="260"/>
      <c r="D1322" s="213" t="s">
        <v>162</v>
      </c>
      <c r="E1322" s="261" t="s">
        <v>1</v>
      </c>
      <c r="F1322" s="262" t="s">
        <v>274</v>
      </c>
      <c r="G1322" s="260"/>
      <c r="H1322" s="263">
        <v>82.184000000000012</v>
      </c>
      <c r="I1322" s="264"/>
      <c r="J1322" s="260"/>
      <c r="K1322" s="260"/>
      <c r="L1322" s="265"/>
      <c r="M1322" s="266"/>
      <c r="N1322" s="267"/>
      <c r="O1322" s="267"/>
      <c r="P1322" s="267"/>
      <c r="Q1322" s="267"/>
      <c r="R1322" s="267"/>
      <c r="S1322" s="267"/>
      <c r="T1322" s="268"/>
      <c r="AT1322" s="269" t="s">
        <v>162</v>
      </c>
      <c r="AU1322" s="269" t="s">
        <v>89</v>
      </c>
      <c r="AV1322" s="16" t="s">
        <v>170</v>
      </c>
      <c r="AW1322" s="16" t="s">
        <v>34</v>
      </c>
      <c r="AX1322" s="16" t="s">
        <v>80</v>
      </c>
      <c r="AY1322" s="269" t="s">
        <v>151</v>
      </c>
    </row>
    <row r="1323" spans="2:51" s="15" customFormat="1" ht="10.199999999999999">
      <c r="B1323" s="239"/>
      <c r="C1323" s="240"/>
      <c r="D1323" s="213" t="s">
        <v>162</v>
      </c>
      <c r="E1323" s="241" t="s">
        <v>1</v>
      </c>
      <c r="F1323" s="242" t="s">
        <v>235</v>
      </c>
      <c r="G1323" s="240"/>
      <c r="H1323" s="241" t="s">
        <v>1</v>
      </c>
      <c r="I1323" s="243"/>
      <c r="J1323" s="240"/>
      <c r="K1323" s="240"/>
      <c r="L1323" s="244"/>
      <c r="M1323" s="245"/>
      <c r="N1323" s="246"/>
      <c r="O1323" s="246"/>
      <c r="P1323" s="246"/>
      <c r="Q1323" s="246"/>
      <c r="R1323" s="246"/>
      <c r="S1323" s="246"/>
      <c r="T1323" s="247"/>
      <c r="AT1323" s="248" t="s">
        <v>162</v>
      </c>
      <c r="AU1323" s="248" t="s">
        <v>89</v>
      </c>
      <c r="AV1323" s="15" t="s">
        <v>85</v>
      </c>
      <c r="AW1323" s="15" t="s">
        <v>34</v>
      </c>
      <c r="AX1323" s="15" t="s">
        <v>80</v>
      </c>
      <c r="AY1323" s="248" t="s">
        <v>151</v>
      </c>
    </row>
    <row r="1324" spans="2:51" s="13" customFormat="1" ht="10.199999999999999">
      <c r="B1324" s="217"/>
      <c r="C1324" s="218"/>
      <c r="D1324" s="213" t="s">
        <v>162</v>
      </c>
      <c r="E1324" s="219" t="s">
        <v>1</v>
      </c>
      <c r="F1324" s="220" t="s">
        <v>1552</v>
      </c>
      <c r="G1324" s="218"/>
      <c r="H1324" s="221">
        <v>15.246</v>
      </c>
      <c r="I1324" s="222"/>
      <c r="J1324" s="218"/>
      <c r="K1324" s="218"/>
      <c r="L1324" s="223"/>
      <c r="M1324" s="224"/>
      <c r="N1324" s="225"/>
      <c r="O1324" s="225"/>
      <c r="P1324" s="225"/>
      <c r="Q1324" s="225"/>
      <c r="R1324" s="225"/>
      <c r="S1324" s="225"/>
      <c r="T1324" s="226"/>
      <c r="AT1324" s="227" t="s">
        <v>162</v>
      </c>
      <c r="AU1324" s="227" t="s">
        <v>89</v>
      </c>
      <c r="AV1324" s="13" t="s">
        <v>89</v>
      </c>
      <c r="AW1324" s="13" t="s">
        <v>34</v>
      </c>
      <c r="AX1324" s="13" t="s">
        <v>80</v>
      </c>
      <c r="AY1324" s="227" t="s">
        <v>151</v>
      </c>
    </row>
    <row r="1325" spans="2:51" s="13" customFormat="1" ht="10.199999999999999">
      <c r="B1325" s="217"/>
      <c r="C1325" s="218"/>
      <c r="D1325" s="213" t="s">
        <v>162</v>
      </c>
      <c r="E1325" s="219" t="s">
        <v>1</v>
      </c>
      <c r="F1325" s="220" t="s">
        <v>1496</v>
      </c>
      <c r="G1325" s="218"/>
      <c r="H1325" s="221">
        <v>0.46500000000000002</v>
      </c>
      <c r="I1325" s="222"/>
      <c r="J1325" s="218"/>
      <c r="K1325" s="218"/>
      <c r="L1325" s="223"/>
      <c r="M1325" s="224"/>
      <c r="N1325" s="225"/>
      <c r="O1325" s="225"/>
      <c r="P1325" s="225"/>
      <c r="Q1325" s="225"/>
      <c r="R1325" s="225"/>
      <c r="S1325" s="225"/>
      <c r="T1325" s="226"/>
      <c r="AT1325" s="227" t="s">
        <v>162</v>
      </c>
      <c r="AU1325" s="227" t="s">
        <v>89</v>
      </c>
      <c r="AV1325" s="13" t="s">
        <v>89</v>
      </c>
      <c r="AW1325" s="13" t="s">
        <v>34</v>
      </c>
      <c r="AX1325" s="13" t="s">
        <v>80</v>
      </c>
      <c r="AY1325" s="227" t="s">
        <v>151</v>
      </c>
    </row>
    <row r="1326" spans="2:51" s="13" customFormat="1" ht="10.199999999999999">
      <c r="B1326" s="217"/>
      <c r="C1326" s="218"/>
      <c r="D1326" s="213" t="s">
        <v>162</v>
      </c>
      <c r="E1326" s="219" t="s">
        <v>1</v>
      </c>
      <c r="F1326" s="220" t="s">
        <v>1497</v>
      </c>
      <c r="G1326" s="218"/>
      <c r="H1326" s="221">
        <v>0.7</v>
      </c>
      <c r="I1326" s="222"/>
      <c r="J1326" s="218"/>
      <c r="K1326" s="218"/>
      <c r="L1326" s="223"/>
      <c r="M1326" s="224"/>
      <c r="N1326" s="225"/>
      <c r="O1326" s="225"/>
      <c r="P1326" s="225"/>
      <c r="Q1326" s="225"/>
      <c r="R1326" s="225"/>
      <c r="S1326" s="225"/>
      <c r="T1326" s="226"/>
      <c r="AT1326" s="227" t="s">
        <v>162</v>
      </c>
      <c r="AU1326" s="227" t="s">
        <v>89</v>
      </c>
      <c r="AV1326" s="13" t="s">
        <v>89</v>
      </c>
      <c r="AW1326" s="13" t="s">
        <v>34</v>
      </c>
      <c r="AX1326" s="13" t="s">
        <v>80</v>
      </c>
      <c r="AY1326" s="227" t="s">
        <v>151</v>
      </c>
    </row>
    <row r="1327" spans="2:51" s="15" customFormat="1" ht="10.199999999999999">
      <c r="B1327" s="239"/>
      <c r="C1327" s="240"/>
      <c r="D1327" s="213" t="s">
        <v>162</v>
      </c>
      <c r="E1327" s="241" t="s">
        <v>1</v>
      </c>
      <c r="F1327" s="242" t="s">
        <v>238</v>
      </c>
      <c r="G1327" s="240"/>
      <c r="H1327" s="241" t="s">
        <v>1</v>
      </c>
      <c r="I1327" s="243"/>
      <c r="J1327" s="240"/>
      <c r="K1327" s="240"/>
      <c r="L1327" s="244"/>
      <c r="M1327" s="245"/>
      <c r="N1327" s="246"/>
      <c r="O1327" s="246"/>
      <c r="P1327" s="246"/>
      <c r="Q1327" s="246"/>
      <c r="R1327" s="246"/>
      <c r="S1327" s="246"/>
      <c r="T1327" s="247"/>
      <c r="AT1327" s="248" t="s">
        <v>162</v>
      </c>
      <c r="AU1327" s="248" t="s">
        <v>89</v>
      </c>
      <c r="AV1327" s="15" t="s">
        <v>85</v>
      </c>
      <c r="AW1327" s="15" t="s">
        <v>34</v>
      </c>
      <c r="AX1327" s="15" t="s">
        <v>80</v>
      </c>
      <c r="AY1327" s="248" t="s">
        <v>151</v>
      </c>
    </row>
    <row r="1328" spans="2:51" s="13" customFormat="1" ht="10.199999999999999">
      <c r="B1328" s="217"/>
      <c r="C1328" s="218"/>
      <c r="D1328" s="213" t="s">
        <v>162</v>
      </c>
      <c r="E1328" s="219" t="s">
        <v>1</v>
      </c>
      <c r="F1328" s="220" t="s">
        <v>1498</v>
      </c>
      <c r="G1328" s="218"/>
      <c r="H1328" s="221">
        <v>-0.16</v>
      </c>
      <c r="I1328" s="222"/>
      <c r="J1328" s="218"/>
      <c r="K1328" s="218"/>
      <c r="L1328" s="223"/>
      <c r="M1328" s="224"/>
      <c r="N1328" s="225"/>
      <c r="O1328" s="225"/>
      <c r="P1328" s="225"/>
      <c r="Q1328" s="225"/>
      <c r="R1328" s="225"/>
      <c r="S1328" s="225"/>
      <c r="T1328" s="226"/>
      <c r="AT1328" s="227" t="s">
        <v>162</v>
      </c>
      <c r="AU1328" s="227" t="s">
        <v>89</v>
      </c>
      <c r="AV1328" s="13" t="s">
        <v>89</v>
      </c>
      <c r="AW1328" s="13" t="s">
        <v>34</v>
      </c>
      <c r="AX1328" s="13" t="s">
        <v>80</v>
      </c>
      <c r="AY1328" s="227" t="s">
        <v>151</v>
      </c>
    </row>
    <row r="1329" spans="2:51" s="13" customFormat="1" ht="10.199999999999999">
      <c r="B1329" s="217"/>
      <c r="C1329" s="218"/>
      <c r="D1329" s="213" t="s">
        <v>162</v>
      </c>
      <c r="E1329" s="219" t="s">
        <v>1</v>
      </c>
      <c r="F1329" s="220" t="s">
        <v>1499</v>
      </c>
      <c r="G1329" s="218"/>
      <c r="H1329" s="221">
        <v>-0.72</v>
      </c>
      <c r="I1329" s="222"/>
      <c r="J1329" s="218"/>
      <c r="K1329" s="218"/>
      <c r="L1329" s="223"/>
      <c r="M1329" s="224"/>
      <c r="N1329" s="225"/>
      <c r="O1329" s="225"/>
      <c r="P1329" s="225"/>
      <c r="Q1329" s="225"/>
      <c r="R1329" s="225"/>
      <c r="S1329" s="225"/>
      <c r="T1329" s="226"/>
      <c r="AT1329" s="227" t="s">
        <v>162</v>
      </c>
      <c r="AU1329" s="227" t="s">
        <v>89</v>
      </c>
      <c r="AV1329" s="13" t="s">
        <v>89</v>
      </c>
      <c r="AW1329" s="13" t="s">
        <v>34</v>
      </c>
      <c r="AX1329" s="13" t="s">
        <v>80</v>
      </c>
      <c r="AY1329" s="227" t="s">
        <v>151</v>
      </c>
    </row>
    <row r="1330" spans="2:51" s="16" customFormat="1" ht="10.199999999999999">
      <c r="B1330" s="259"/>
      <c r="C1330" s="260"/>
      <c r="D1330" s="213" t="s">
        <v>162</v>
      </c>
      <c r="E1330" s="261" t="s">
        <v>1</v>
      </c>
      <c r="F1330" s="262" t="s">
        <v>274</v>
      </c>
      <c r="G1330" s="260"/>
      <c r="H1330" s="263">
        <v>15.531000000000001</v>
      </c>
      <c r="I1330" s="264"/>
      <c r="J1330" s="260"/>
      <c r="K1330" s="260"/>
      <c r="L1330" s="265"/>
      <c r="M1330" s="266"/>
      <c r="N1330" s="267"/>
      <c r="O1330" s="267"/>
      <c r="P1330" s="267"/>
      <c r="Q1330" s="267"/>
      <c r="R1330" s="267"/>
      <c r="S1330" s="267"/>
      <c r="T1330" s="268"/>
      <c r="AT1330" s="269" t="s">
        <v>162</v>
      </c>
      <c r="AU1330" s="269" t="s">
        <v>89</v>
      </c>
      <c r="AV1330" s="16" t="s">
        <v>170</v>
      </c>
      <c r="AW1330" s="16" t="s">
        <v>34</v>
      </c>
      <c r="AX1330" s="16" t="s">
        <v>80</v>
      </c>
      <c r="AY1330" s="269" t="s">
        <v>151</v>
      </c>
    </row>
    <row r="1331" spans="2:51" s="15" customFormat="1" ht="10.199999999999999">
      <c r="B1331" s="239"/>
      <c r="C1331" s="240"/>
      <c r="D1331" s="213" t="s">
        <v>162</v>
      </c>
      <c r="E1331" s="241" t="s">
        <v>1</v>
      </c>
      <c r="F1331" s="242" t="s">
        <v>415</v>
      </c>
      <c r="G1331" s="240"/>
      <c r="H1331" s="241" t="s">
        <v>1</v>
      </c>
      <c r="I1331" s="243"/>
      <c r="J1331" s="240"/>
      <c r="K1331" s="240"/>
      <c r="L1331" s="244"/>
      <c r="M1331" s="245"/>
      <c r="N1331" s="246"/>
      <c r="O1331" s="246"/>
      <c r="P1331" s="246"/>
      <c r="Q1331" s="246"/>
      <c r="R1331" s="246"/>
      <c r="S1331" s="246"/>
      <c r="T1331" s="247"/>
      <c r="AT1331" s="248" t="s">
        <v>162</v>
      </c>
      <c r="AU1331" s="248" t="s">
        <v>89</v>
      </c>
      <c r="AV1331" s="15" t="s">
        <v>85</v>
      </c>
      <c r="AW1331" s="15" t="s">
        <v>34</v>
      </c>
      <c r="AX1331" s="15" t="s">
        <v>80</v>
      </c>
      <c r="AY1331" s="248" t="s">
        <v>151</v>
      </c>
    </row>
    <row r="1332" spans="2:51" s="13" customFormat="1" ht="10.199999999999999">
      <c r="B1332" s="217"/>
      <c r="C1332" s="218"/>
      <c r="D1332" s="213" t="s">
        <v>162</v>
      </c>
      <c r="E1332" s="219" t="s">
        <v>1</v>
      </c>
      <c r="F1332" s="220" t="s">
        <v>1553</v>
      </c>
      <c r="G1332" s="218"/>
      <c r="H1332" s="221">
        <v>60.783999999999999</v>
      </c>
      <c r="I1332" s="222"/>
      <c r="J1332" s="218"/>
      <c r="K1332" s="218"/>
      <c r="L1332" s="223"/>
      <c r="M1332" s="224"/>
      <c r="N1332" s="225"/>
      <c r="O1332" s="225"/>
      <c r="P1332" s="225"/>
      <c r="Q1332" s="225"/>
      <c r="R1332" s="225"/>
      <c r="S1332" s="225"/>
      <c r="T1332" s="226"/>
      <c r="AT1332" s="227" t="s">
        <v>162</v>
      </c>
      <c r="AU1332" s="227" t="s">
        <v>89</v>
      </c>
      <c r="AV1332" s="13" t="s">
        <v>89</v>
      </c>
      <c r="AW1332" s="13" t="s">
        <v>34</v>
      </c>
      <c r="AX1332" s="13" t="s">
        <v>80</v>
      </c>
      <c r="AY1332" s="227" t="s">
        <v>151</v>
      </c>
    </row>
    <row r="1333" spans="2:51" s="13" customFormat="1" ht="10.199999999999999">
      <c r="B1333" s="217"/>
      <c r="C1333" s="218"/>
      <c r="D1333" s="213" t="s">
        <v>162</v>
      </c>
      <c r="E1333" s="219" t="s">
        <v>1</v>
      </c>
      <c r="F1333" s="220" t="s">
        <v>1501</v>
      </c>
      <c r="G1333" s="218"/>
      <c r="H1333" s="221">
        <v>0.61499999999999999</v>
      </c>
      <c r="I1333" s="222"/>
      <c r="J1333" s="218"/>
      <c r="K1333" s="218"/>
      <c r="L1333" s="223"/>
      <c r="M1333" s="224"/>
      <c r="N1333" s="225"/>
      <c r="O1333" s="225"/>
      <c r="P1333" s="225"/>
      <c r="Q1333" s="225"/>
      <c r="R1333" s="225"/>
      <c r="S1333" s="225"/>
      <c r="T1333" s="226"/>
      <c r="AT1333" s="227" t="s">
        <v>162</v>
      </c>
      <c r="AU1333" s="227" t="s">
        <v>89</v>
      </c>
      <c r="AV1333" s="13" t="s">
        <v>89</v>
      </c>
      <c r="AW1333" s="13" t="s">
        <v>34</v>
      </c>
      <c r="AX1333" s="13" t="s">
        <v>80</v>
      </c>
      <c r="AY1333" s="227" t="s">
        <v>151</v>
      </c>
    </row>
    <row r="1334" spans="2:51" s="15" customFormat="1" ht="10.199999999999999">
      <c r="B1334" s="239"/>
      <c r="C1334" s="240"/>
      <c r="D1334" s="213" t="s">
        <v>162</v>
      </c>
      <c r="E1334" s="241" t="s">
        <v>1</v>
      </c>
      <c r="F1334" s="242" t="s">
        <v>238</v>
      </c>
      <c r="G1334" s="240"/>
      <c r="H1334" s="241" t="s">
        <v>1</v>
      </c>
      <c r="I1334" s="243"/>
      <c r="J1334" s="240"/>
      <c r="K1334" s="240"/>
      <c r="L1334" s="244"/>
      <c r="M1334" s="245"/>
      <c r="N1334" s="246"/>
      <c r="O1334" s="246"/>
      <c r="P1334" s="246"/>
      <c r="Q1334" s="246"/>
      <c r="R1334" s="246"/>
      <c r="S1334" s="246"/>
      <c r="T1334" s="247"/>
      <c r="AT1334" s="248" t="s">
        <v>162</v>
      </c>
      <c r="AU1334" s="248" t="s">
        <v>89</v>
      </c>
      <c r="AV1334" s="15" t="s">
        <v>85</v>
      </c>
      <c r="AW1334" s="15" t="s">
        <v>34</v>
      </c>
      <c r="AX1334" s="15" t="s">
        <v>80</v>
      </c>
      <c r="AY1334" s="248" t="s">
        <v>151</v>
      </c>
    </row>
    <row r="1335" spans="2:51" s="13" customFormat="1" ht="10.199999999999999">
      <c r="B1335" s="217"/>
      <c r="C1335" s="218"/>
      <c r="D1335" s="213" t="s">
        <v>162</v>
      </c>
      <c r="E1335" s="219" t="s">
        <v>1</v>
      </c>
      <c r="F1335" s="220" t="s">
        <v>1502</v>
      </c>
      <c r="G1335" s="218"/>
      <c r="H1335" s="221">
        <v>-4.7279999999999998</v>
      </c>
      <c r="I1335" s="222"/>
      <c r="J1335" s="218"/>
      <c r="K1335" s="218"/>
      <c r="L1335" s="223"/>
      <c r="M1335" s="224"/>
      <c r="N1335" s="225"/>
      <c r="O1335" s="225"/>
      <c r="P1335" s="225"/>
      <c r="Q1335" s="225"/>
      <c r="R1335" s="225"/>
      <c r="S1335" s="225"/>
      <c r="T1335" s="226"/>
      <c r="AT1335" s="227" t="s">
        <v>162</v>
      </c>
      <c r="AU1335" s="227" t="s">
        <v>89</v>
      </c>
      <c r="AV1335" s="13" t="s">
        <v>89</v>
      </c>
      <c r="AW1335" s="13" t="s">
        <v>34</v>
      </c>
      <c r="AX1335" s="13" t="s">
        <v>80</v>
      </c>
      <c r="AY1335" s="227" t="s">
        <v>151</v>
      </c>
    </row>
    <row r="1336" spans="2:51" s="13" customFormat="1" ht="10.199999999999999">
      <c r="B1336" s="217"/>
      <c r="C1336" s="218"/>
      <c r="D1336" s="213" t="s">
        <v>162</v>
      </c>
      <c r="E1336" s="219" t="s">
        <v>1</v>
      </c>
      <c r="F1336" s="220" t="s">
        <v>1503</v>
      </c>
      <c r="G1336" s="218"/>
      <c r="H1336" s="221">
        <v>-1.238</v>
      </c>
      <c r="I1336" s="222"/>
      <c r="J1336" s="218"/>
      <c r="K1336" s="218"/>
      <c r="L1336" s="223"/>
      <c r="M1336" s="224"/>
      <c r="N1336" s="225"/>
      <c r="O1336" s="225"/>
      <c r="P1336" s="225"/>
      <c r="Q1336" s="225"/>
      <c r="R1336" s="225"/>
      <c r="S1336" s="225"/>
      <c r="T1336" s="226"/>
      <c r="AT1336" s="227" t="s">
        <v>162</v>
      </c>
      <c r="AU1336" s="227" t="s">
        <v>89</v>
      </c>
      <c r="AV1336" s="13" t="s">
        <v>89</v>
      </c>
      <c r="AW1336" s="13" t="s">
        <v>34</v>
      </c>
      <c r="AX1336" s="13" t="s">
        <v>80</v>
      </c>
      <c r="AY1336" s="227" t="s">
        <v>151</v>
      </c>
    </row>
    <row r="1337" spans="2:51" s="16" customFormat="1" ht="10.199999999999999">
      <c r="B1337" s="259"/>
      <c r="C1337" s="260"/>
      <c r="D1337" s="213" t="s">
        <v>162</v>
      </c>
      <c r="E1337" s="261" t="s">
        <v>1</v>
      </c>
      <c r="F1337" s="262" t="s">
        <v>274</v>
      </c>
      <c r="G1337" s="260"/>
      <c r="H1337" s="263">
        <v>55.433</v>
      </c>
      <c r="I1337" s="264"/>
      <c r="J1337" s="260"/>
      <c r="K1337" s="260"/>
      <c r="L1337" s="265"/>
      <c r="M1337" s="266"/>
      <c r="N1337" s="267"/>
      <c r="O1337" s="267"/>
      <c r="P1337" s="267"/>
      <c r="Q1337" s="267"/>
      <c r="R1337" s="267"/>
      <c r="S1337" s="267"/>
      <c r="T1337" s="268"/>
      <c r="AT1337" s="269" t="s">
        <v>162</v>
      </c>
      <c r="AU1337" s="269" t="s">
        <v>89</v>
      </c>
      <c r="AV1337" s="16" t="s">
        <v>170</v>
      </c>
      <c r="AW1337" s="16" t="s">
        <v>34</v>
      </c>
      <c r="AX1337" s="16" t="s">
        <v>80</v>
      </c>
      <c r="AY1337" s="269" t="s">
        <v>151</v>
      </c>
    </row>
    <row r="1338" spans="2:51" s="15" customFormat="1" ht="10.199999999999999">
      <c r="B1338" s="239"/>
      <c r="C1338" s="240"/>
      <c r="D1338" s="213" t="s">
        <v>162</v>
      </c>
      <c r="E1338" s="241" t="s">
        <v>1</v>
      </c>
      <c r="F1338" s="242" t="s">
        <v>417</v>
      </c>
      <c r="G1338" s="240"/>
      <c r="H1338" s="241" t="s">
        <v>1</v>
      </c>
      <c r="I1338" s="243"/>
      <c r="J1338" s="240"/>
      <c r="K1338" s="240"/>
      <c r="L1338" s="244"/>
      <c r="M1338" s="245"/>
      <c r="N1338" s="246"/>
      <c r="O1338" s="246"/>
      <c r="P1338" s="246"/>
      <c r="Q1338" s="246"/>
      <c r="R1338" s="246"/>
      <c r="S1338" s="246"/>
      <c r="T1338" s="247"/>
      <c r="AT1338" s="248" t="s">
        <v>162</v>
      </c>
      <c r="AU1338" s="248" t="s">
        <v>89</v>
      </c>
      <c r="AV1338" s="15" t="s">
        <v>85</v>
      </c>
      <c r="AW1338" s="15" t="s">
        <v>34</v>
      </c>
      <c r="AX1338" s="15" t="s">
        <v>80</v>
      </c>
      <c r="AY1338" s="248" t="s">
        <v>151</v>
      </c>
    </row>
    <row r="1339" spans="2:51" s="13" customFormat="1" ht="10.199999999999999">
      <c r="B1339" s="217"/>
      <c r="C1339" s="218"/>
      <c r="D1339" s="213" t="s">
        <v>162</v>
      </c>
      <c r="E1339" s="219" t="s">
        <v>1</v>
      </c>
      <c r="F1339" s="220" t="s">
        <v>1554</v>
      </c>
      <c r="G1339" s="218"/>
      <c r="H1339" s="221">
        <v>6.375</v>
      </c>
      <c r="I1339" s="222"/>
      <c r="J1339" s="218"/>
      <c r="K1339" s="218"/>
      <c r="L1339" s="223"/>
      <c r="M1339" s="224"/>
      <c r="N1339" s="225"/>
      <c r="O1339" s="225"/>
      <c r="P1339" s="225"/>
      <c r="Q1339" s="225"/>
      <c r="R1339" s="225"/>
      <c r="S1339" s="225"/>
      <c r="T1339" s="226"/>
      <c r="AT1339" s="227" t="s">
        <v>162</v>
      </c>
      <c r="AU1339" s="227" t="s">
        <v>89</v>
      </c>
      <c r="AV1339" s="13" t="s">
        <v>89</v>
      </c>
      <c r="AW1339" s="13" t="s">
        <v>34</v>
      </c>
      <c r="AX1339" s="13" t="s">
        <v>80</v>
      </c>
      <c r="AY1339" s="227" t="s">
        <v>151</v>
      </c>
    </row>
    <row r="1340" spans="2:51" s="13" customFormat="1" ht="10.199999999999999">
      <c r="B1340" s="217"/>
      <c r="C1340" s="218"/>
      <c r="D1340" s="213" t="s">
        <v>162</v>
      </c>
      <c r="E1340" s="219" t="s">
        <v>1</v>
      </c>
      <c r="F1340" s="220" t="s">
        <v>1505</v>
      </c>
      <c r="G1340" s="218"/>
      <c r="H1340" s="221">
        <v>0.22</v>
      </c>
      <c r="I1340" s="222"/>
      <c r="J1340" s="218"/>
      <c r="K1340" s="218"/>
      <c r="L1340" s="223"/>
      <c r="M1340" s="224"/>
      <c r="N1340" s="225"/>
      <c r="O1340" s="225"/>
      <c r="P1340" s="225"/>
      <c r="Q1340" s="225"/>
      <c r="R1340" s="225"/>
      <c r="S1340" s="225"/>
      <c r="T1340" s="226"/>
      <c r="AT1340" s="227" t="s">
        <v>162</v>
      </c>
      <c r="AU1340" s="227" t="s">
        <v>89</v>
      </c>
      <c r="AV1340" s="13" t="s">
        <v>89</v>
      </c>
      <c r="AW1340" s="13" t="s">
        <v>34</v>
      </c>
      <c r="AX1340" s="13" t="s">
        <v>80</v>
      </c>
      <c r="AY1340" s="227" t="s">
        <v>151</v>
      </c>
    </row>
    <row r="1341" spans="2:51" s="13" customFormat="1" ht="10.199999999999999">
      <c r="B1341" s="217"/>
      <c r="C1341" s="218"/>
      <c r="D1341" s="213" t="s">
        <v>162</v>
      </c>
      <c r="E1341" s="219" t="s">
        <v>1</v>
      </c>
      <c r="F1341" s="220" t="s">
        <v>1506</v>
      </c>
      <c r="G1341" s="218"/>
      <c r="H1341" s="221">
        <v>0.55500000000000005</v>
      </c>
      <c r="I1341" s="222"/>
      <c r="J1341" s="218"/>
      <c r="K1341" s="218"/>
      <c r="L1341" s="223"/>
      <c r="M1341" s="224"/>
      <c r="N1341" s="225"/>
      <c r="O1341" s="225"/>
      <c r="P1341" s="225"/>
      <c r="Q1341" s="225"/>
      <c r="R1341" s="225"/>
      <c r="S1341" s="225"/>
      <c r="T1341" s="226"/>
      <c r="AT1341" s="227" t="s">
        <v>162</v>
      </c>
      <c r="AU1341" s="227" t="s">
        <v>89</v>
      </c>
      <c r="AV1341" s="13" t="s">
        <v>89</v>
      </c>
      <c r="AW1341" s="13" t="s">
        <v>34</v>
      </c>
      <c r="AX1341" s="13" t="s">
        <v>80</v>
      </c>
      <c r="AY1341" s="227" t="s">
        <v>151</v>
      </c>
    </row>
    <row r="1342" spans="2:51" s="15" customFormat="1" ht="10.199999999999999">
      <c r="B1342" s="239"/>
      <c r="C1342" s="240"/>
      <c r="D1342" s="213" t="s">
        <v>162</v>
      </c>
      <c r="E1342" s="241" t="s">
        <v>1</v>
      </c>
      <c r="F1342" s="242" t="s">
        <v>238</v>
      </c>
      <c r="G1342" s="240"/>
      <c r="H1342" s="241" t="s">
        <v>1</v>
      </c>
      <c r="I1342" s="243"/>
      <c r="J1342" s="240"/>
      <c r="K1342" s="240"/>
      <c r="L1342" s="244"/>
      <c r="M1342" s="245"/>
      <c r="N1342" s="246"/>
      <c r="O1342" s="246"/>
      <c r="P1342" s="246"/>
      <c r="Q1342" s="246"/>
      <c r="R1342" s="246"/>
      <c r="S1342" s="246"/>
      <c r="T1342" s="247"/>
      <c r="AT1342" s="248" t="s">
        <v>162</v>
      </c>
      <c r="AU1342" s="248" t="s">
        <v>89</v>
      </c>
      <c r="AV1342" s="15" t="s">
        <v>85</v>
      </c>
      <c r="AW1342" s="15" t="s">
        <v>34</v>
      </c>
      <c r="AX1342" s="15" t="s">
        <v>80</v>
      </c>
      <c r="AY1342" s="248" t="s">
        <v>151</v>
      </c>
    </row>
    <row r="1343" spans="2:51" s="13" customFormat="1" ht="10.199999999999999">
      <c r="B1343" s="217"/>
      <c r="C1343" s="218"/>
      <c r="D1343" s="213" t="s">
        <v>162</v>
      </c>
      <c r="E1343" s="219" t="s">
        <v>1</v>
      </c>
      <c r="F1343" s="220" t="s">
        <v>1507</v>
      </c>
      <c r="G1343" s="218"/>
      <c r="H1343" s="221">
        <v>-0.3</v>
      </c>
      <c r="I1343" s="222"/>
      <c r="J1343" s="218"/>
      <c r="K1343" s="218"/>
      <c r="L1343" s="223"/>
      <c r="M1343" s="224"/>
      <c r="N1343" s="225"/>
      <c r="O1343" s="225"/>
      <c r="P1343" s="225"/>
      <c r="Q1343" s="225"/>
      <c r="R1343" s="225"/>
      <c r="S1343" s="225"/>
      <c r="T1343" s="226"/>
      <c r="AT1343" s="227" t="s">
        <v>162</v>
      </c>
      <c r="AU1343" s="227" t="s">
        <v>89</v>
      </c>
      <c r="AV1343" s="13" t="s">
        <v>89</v>
      </c>
      <c r="AW1343" s="13" t="s">
        <v>34</v>
      </c>
      <c r="AX1343" s="13" t="s">
        <v>80</v>
      </c>
      <c r="AY1343" s="227" t="s">
        <v>151</v>
      </c>
    </row>
    <row r="1344" spans="2:51" s="13" customFormat="1" ht="10.199999999999999">
      <c r="B1344" s="217"/>
      <c r="C1344" s="218"/>
      <c r="D1344" s="213" t="s">
        <v>162</v>
      </c>
      <c r="E1344" s="219" t="s">
        <v>1</v>
      </c>
      <c r="F1344" s="220" t="s">
        <v>1508</v>
      </c>
      <c r="G1344" s="218"/>
      <c r="H1344" s="221">
        <v>-0.6</v>
      </c>
      <c r="I1344" s="222"/>
      <c r="J1344" s="218"/>
      <c r="K1344" s="218"/>
      <c r="L1344" s="223"/>
      <c r="M1344" s="224"/>
      <c r="N1344" s="225"/>
      <c r="O1344" s="225"/>
      <c r="P1344" s="225"/>
      <c r="Q1344" s="225"/>
      <c r="R1344" s="225"/>
      <c r="S1344" s="225"/>
      <c r="T1344" s="226"/>
      <c r="AT1344" s="227" t="s">
        <v>162</v>
      </c>
      <c r="AU1344" s="227" t="s">
        <v>89</v>
      </c>
      <c r="AV1344" s="13" t="s">
        <v>89</v>
      </c>
      <c r="AW1344" s="13" t="s">
        <v>34</v>
      </c>
      <c r="AX1344" s="13" t="s">
        <v>80</v>
      </c>
      <c r="AY1344" s="227" t="s">
        <v>151</v>
      </c>
    </row>
    <row r="1345" spans="1:65" s="16" customFormat="1" ht="10.199999999999999">
      <c r="B1345" s="259"/>
      <c r="C1345" s="260"/>
      <c r="D1345" s="213" t="s">
        <v>162</v>
      </c>
      <c r="E1345" s="261" t="s">
        <v>1</v>
      </c>
      <c r="F1345" s="262" t="s">
        <v>274</v>
      </c>
      <c r="G1345" s="260"/>
      <c r="H1345" s="263">
        <v>6.25</v>
      </c>
      <c r="I1345" s="264"/>
      <c r="J1345" s="260"/>
      <c r="K1345" s="260"/>
      <c r="L1345" s="265"/>
      <c r="M1345" s="266"/>
      <c r="N1345" s="267"/>
      <c r="O1345" s="267"/>
      <c r="P1345" s="267"/>
      <c r="Q1345" s="267"/>
      <c r="R1345" s="267"/>
      <c r="S1345" s="267"/>
      <c r="T1345" s="268"/>
      <c r="AT1345" s="269" t="s">
        <v>162</v>
      </c>
      <c r="AU1345" s="269" t="s">
        <v>89</v>
      </c>
      <c r="AV1345" s="16" t="s">
        <v>170</v>
      </c>
      <c r="AW1345" s="16" t="s">
        <v>34</v>
      </c>
      <c r="AX1345" s="16" t="s">
        <v>80</v>
      </c>
      <c r="AY1345" s="269" t="s">
        <v>151</v>
      </c>
    </row>
    <row r="1346" spans="1:65" s="14" customFormat="1" ht="10.199999999999999">
      <c r="B1346" s="228"/>
      <c r="C1346" s="229"/>
      <c r="D1346" s="213" t="s">
        <v>162</v>
      </c>
      <c r="E1346" s="230" t="s">
        <v>1</v>
      </c>
      <c r="F1346" s="231" t="s">
        <v>164</v>
      </c>
      <c r="G1346" s="229"/>
      <c r="H1346" s="232">
        <v>662.577</v>
      </c>
      <c r="I1346" s="233"/>
      <c r="J1346" s="229"/>
      <c r="K1346" s="229"/>
      <c r="L1346" s="234"/>
      <c r="M1346" s="235"/>
      <c r="N1346" s="236"/>
      <c r="O1346" s="236"/>
      <c r="P1346" s="236"/>
      <c r="Q1346" s="236"/>
      <c r="R1346" s="236"/>
      <c r="S1346" s="236"/>
      <c r="T1346" s="237"/>
      <c r="AT1346" s="238" t="s">
        <v>162</v>
      </c>
      <c r="AU1346" s="238" t="s">
        <v>89</v>
      </c>
      <c r="AV1346" s="14" t="s">
        <v>158</v>
      </c>
      <c r="AW1346" s="14" t="s">
        <v>34</v>
      </c>
      <c r="AX1346" s="14" t="s">
        <v>85</v>
      </c>
      <c r="AY1346" s="238" t="s">
        <v>151</v>
      </c>
    </row>
    <row r="1347" spans="1:65" s="2" customFormat="1" ht="24" customHeight="1">
      <c r="A1347" s="35"/>
      <c r="B1347" s="36"/>
      <c r="C1347" s="200" t="s">
        <v>1555</v>
      </c>
      <c r="D1347" s="200" t="s">
        <v>153</v>
      </c>
      <c r="E1347" s="201" t="s">
        <v>1556</v>
      </c>
      <c r="F1347" s="202" t="s">
        <v>1557</v>
      </c>
      <c r="G1347" s="203" t="s">
        <v>231</v>
      </c>
      <c r="H1347" s="204">
        <v>90.113</v>
      </c>
      <c r="I1347" s="205"/>
      <c r="J1347" s="206">
        <f>ROUND(I1347*H1347,2)</f>
        <v>0</v>
      </c>
      <c r="K1347" s="202" t="s">
        <v>157</v>
      </c>
      <c r="L1347" s="40"/>
      <c r="M1347" s="207" t="s">
        <v>1</v>
      </c>
      <c r="N1347" s="208" t="s">
        <v>45</v>
      </c>
      <c r="O1347" s="72"/>
      <c r="P1347" s="209">
        <f>O1347*H1347</f>
        <v>0</v>
      </c>
      <c r="Q1347" s="209">
        <v>4.4999999999999997E-3</v>
      </c>
      <c r="R1347" s="209">
        <f>Q1347*H1347</f>
        <v>0.40550849999999999</v>
      </c>
      <c r="S1347" s="209">
        <v>0</v>
      </c>
      <c r="T1347" s="210">
        <f>S1347*H1347</f>
        <v>0</v>
      </c>
      <c r="U1347" s="35"/>
      <c r="V1347" s="35"/>
      <c r="W1347" s="35"/>
      <c r="X1347" s="35"/>
      <c r="Y1347" s="35"/>
      <c r="Z1347" s="35"/>
      <c r="AA1347" s="35"/>
      <c r="AB1347" s="35"/>
      <c r="AC1347" s="35"/>
      <c r="AD1347" s="35"/>
      <c r="AE1347" s="35"/>
      <c r="AR1347" s="211" t="s">
        <v>264</v>
      </c>
      <c r="AT1347" s="211" t="s">
        <v>153</v>
      </c>
      <c r="AU1347" s="211" t="s">
        <v>89</v>
      </c>
      <c r="AY1347" s="18" t="s">
        <v>151</v>
      </c>
      <c r="BE1347" s="212">
        <f>IF(N1347="základní",J1347,0)</f>
        <v>0</v>
      </c>
      <c r="BF1347" s="212">
        <f>IF(N1347="snížená",J1347,0)</f>
        <v>0</v>
      </c>
      <c r="BG1347" s="212">
        <f>IF(N1347="zákl. přenesená",J1347,0)</f>
        <v>0</v>
      </c>
      <c r="BH1347" s="212">
        <f>IF(N1347="sníž. přenesená",J1347,0)</f>
        <v>0</v>
      </c>
      <c r="BI1347" s="212">
        <f>IF(N1347="nulová",J1347,0)</f>
        <v>0</v>
      </c>
      <c r="BJ1347" s="18" t="s">
        <v>85</v>
      </c>
      <c r="BK1347" s="212">
        <f>ROUND(I1347*H1347,2)</f>
        <v>0</v>
      </c>
      <c r="BL1347" s="18" t="s">
        <v>264</v>
      </c>
      <c r="BM1347" s="211" t="s">
        <v>1558</v>
      </c>
    </row>
    <row r="1348" spans="1:65" s="13" customFormat="1" ht="10.199999999999999">
      <c r="B1348" s="217"/>
      <c r="C1348" s="218"/>
      <c r="D1348" s="213" t="s">
        <v>162</v>
      </c>
      <c r="E1348" s="219" t="s">
        <v>1</v>
      </c>
      <c r="F1348" s="220" t="s">
        <v>1513</v>
      </c>
      <c r="G1348" s="218"/>
      <c r="H1348" s="221">
        <v>5.226</v>
      </c>
      <c r="I1348" s="222"/>
      <c r="J1348" s="218"/>
      <c r="K1348" s="218"/>
      <c r="L1348" s="223"/>
      <c r="M1348" s="224"/>
      <c r="N1348" s="225"/>
      <c r="O1348" s="225"/>
      <c r="P1348" s="225"/>
      <c r="Q1348" s="225"/>
      <c r="R1348" s="225"/>
      <c r="S1348" s="225"/>
      <c r="T1348" s="226"/>
      <c r="AT1348" s="227" t="s">
        <v>162</v>
      </c>
      <c r="AU1348" s="227" t="s">
        <v>89</v>
      </c>
      <c r="AV1348" s="13" t="s">
        <v>89</v>
      </c>
      <c r="AW1348" s="13" t="s">
        <v>34</v>
      </c>
      <c r="AX1348" s="13" t="s">
        <v>80</v>
      </c>
      <c r="AY1348" s="227" t="s">
        <v>151</v>
      </c>
    </row>
    <row r="1349" spans="1:65" s="13" customFormat="1" ht="10.199999999999999">
      <c r="B1349" s="217"/>
      <c r="C1349" s="218"/>
      <c r="D1349" s="213" t="s">
        <v>162</v>
      </c>
      <c r="E1349" s="219" t="s">
        <v>1</v>
      </c>
      <c r="F1349" s="220" t="s">
        <v>1514</v>
      </c>
      <c r="G1349" s="218"/>
      <c r="H1349" s="221">
        <v>2.99</v>
      </c>
      <c r="I1349" s="222"/>
      <c r="J1349" s="218"/>
      <c r="K1349" s="218"/>
      <c r="L1349" s="223"/>
      <c r="M1349" s="224"/>
      <c r="N1349" s="225"/>
      <c r="O1349" s="225"/>
      <c r="P1349" s="225"/>
      <c r="Q1349" s="225"/>
      <c r="R1349" s="225"/>
      <c r="S1349" s="225"/>
      <c r="T1349" s="226"/>
      <c r="AT1349" s="227" t="s">
        <v>162</v>
      </c>
      <c r="AU1349" s="227" t="s">
        <v>89</v>
      </c>
      <c r="AV1349" s="13" t="s">
        <v>89</v>
      </c>
      <c r="AW1349" s="13" t="s">
        <v>34</v>
      </c>
      <c r="AX1349" s="13" t="s">
        <v>80</v>
      </c>
      <c r="AY1349" s="227" t="s">
        <v>151</v>
      </c>
    </row>
    <row r="1350" spans="1:65" s="13" customFormat="1" ht="10.199999999999999">
      <c r="B1350" s="217"/>
      <c r="C1350" s="218"/>
      <c r="D1350" s="213" t="s">
        <v>162</v>
      </c>
      <c r="E1350" s="219" t="s">
        <v>1</v>
      </c>
      <c r="F1350" s="220" t="s">
        <v>1515</v>
      </c>
      <c r="G1350" s="218"/>
      <c r="H1350" s="221">
        <v>17.64</v>
      </c>
      <c r="I1350" s="222"/>
      <c r="J1350" s="218"/>
      <c r="K1350" s="218"/>
      <c r="L1350" s="223"/>
      <c r="M1350" s="224"/>
      <c r="N1350" s="225"/>
      <c r="O1350" s="225"/>
      <c r="P1350" s="225"/>
      <c r="Q1350" s="225"/>
      <c r="R1350" s="225"/>
      <c r="S1350" s="225"/>
      <c r="T1350" s="226"/>
      <c r="AT1350" s="227" t="s">
        <v>162</v>
      </c>
      <c r="AU1350" s="227" t="s">
        <v>89</v>
      </c>
      <c r="AV1350" s="13" t="s">
        <v>89</v>
      </c>
      <c r="AW1350" s="13" t="s">
        <v>34</v>
      </c>
      <c r="AX1350" s="13" t="s">
        <v>80</v>
      </c>
      <c r="AY1350" s="227" t="s">
        <v>151</v>
      </c>
    </row>
    <row r="1351" spans="1:65" s="13" customFormat="1" ht="10.199999999999999">
      <c r="B1351" s="217"/>
      <c r="C1351" s="218"/>
      <c r="D1351" s="213" t="s">
        <v>162</v>
      </c>
      <c r="E1351" s="219" t="s">
        <v>1</v>
      </c>
      <c r="F1351" s="220" t="s">
        <v>1516</v>
      </c>
      <c r="G1351" s="218"/>
      <c r="H1351" s="221">
        <v>22.4</v>
      </c>
      <c r="I1351" s="222"/>
      <c r="J1351" s="218"/>
      <c r="K1351" s="218"/>
      <c r="L1351" s="223"/>
      <c r="M1351" s="224"/>
      <c r="N1351" s="225"/>
      <c r="O1351" s="225"/>
      <c r="P1351" s="225"/>
      <c r="Q1351" s="225"/>
      <c r="R1351" s="225"/>
      <c r="S1351" s="225"/>
      <c r="T1351" s="226"/>
      <c r="AT1351" s="227" t="s">
        <v>162</v>
      </c>
      <c r="AU1351" s="227" t="s">
        <v>89</v>
      </c>
      <c r="AV1351" s="13" t="s">
        <v>89</v>
      </c>
      <c r="AW1351" s="13" t="s">
        <v>34</v>
      </c>
      <c r="AX1351" s="13" t="s">
        <v>80</v>
      </c>
      <c r="AY1351" s="227" t="s">
        <v>151</v>
      </c>
    </row>
    <row r="1352" spans="1:65" s="13" customFormat="1" ht="10.199999999999999">
      <c r="B1352" s="217"/>
      <c r="C1352" s="218"/>
      <c r="D1352" s="213" t="s">
        <v>162</v>
      </c>
      <c r="E1352" s="219" t="s">
        <v>1</v>
      </c>
      <c r="F1352" s="220" t="s">
        <v>1517</v>
      </c>
      <c r="G1352" s="218"/>
      <c r="H1352" s="221">
        <v>6.45</v>
      </c>
      <c r="I1352" s="222"/>
      <c r="J1352" s="218"/>
      <c r="K1352" s="218"/>
      <c r="L1352" s="223"/>
      <c r="M1352" s="224"/>
      <c r="N1352" s="225"/>
      <c r="O1352" s="225"/>
      <c r="P1352" s="225"/>
      <c r="Q1352" s="225"/>
      <c r="R1352" s="225"/>
      <c r="S1352" s="225"/>
      <c r="T1352" s="226"/>
      <c r="AT1352" s="227" t="s">
        <v>162</v>
      </c>
      <c r="AU1352" s="227" t="s">
        <v>89</v>
      </c>
      <c r="AV1352" s="13" t="s">
        <v>89</v>
      </c>
      <c r="AW1352" s="13" t="s">
        <v>34</v>
      </c>
      <c r="AX1352" s="13" t="s">
        <v>80</v>
      </c>
      <c r="AY1352" s="227" t="s">
        <v>151</v>
      </c>
    </row>
    <row r="1353" spans="1:65" s="13" customFormat="1" ht="10.199999999999999">
      <c r="B1353" s="217"/>
      <c r="C1353" s="218"/>
      <c r="D1353" s="213" t="s">
        <v>162</v>
      </c>
      <c r="E1353" s="219" t="s">
        <v>1</v>
      </c>
      <c r="F1353" s="220" t="s">
        <v>1518</v>
      </c>
      <c r="G1353" s="218"/>
      <c r="H1353" s="221">
        <v>16.52</v>
      </c>
      <c r="I1353" s="222"/>
      <c r="J1353" s="218"/>
      <c r="K1353" s="218"/>
      <c r="L1353" s="223"/>
      <c r="M1353" s="224"/>
      <c r="N1353" s="225"/>
      <c r="O1353" s="225"/>
      <c r="P1353" s="225"/>
      <c r="Q1353" s="225"/>
      <c r="R1353" s="225"/>
      <c r="S1353" s="225"/>
      <c r="T1353" s="226"/>
      <c r="AT1353" s="227" t="s">
        <v>162</v>
      </c>
      <c r="AU1353" s="227" t="s">
        <v>89</v>
      </c>
      <c r="AV1353" s="13" t="s">
        <v>89</v>
      </c>
      <c r="AW1353" s="13" t="s">
        <v>34</v>
      </c>
      <c r="AX1353" s="13" t="s">
        <v>80</v>
      </c>
      <c r="AY1353" s="227" t="s">
        <v>151</v>
      </c>
    </row>
    <row r="1354" spans="1:65" s="13" customFormat="1" ht="10.199999999999999">
      <c r="B1354" s="217"/>
      <c r="C1354" s="218"/>
      <c r="D1354" s="213" t="s">
        <v>162</v>
      </c>
      <c r="E1354" s="219" t="s">
        <v>1</v>
      </c>
      <c r="F1354" s="220" t="s">
        <v>1519</v>
      </c>
      <c r="G1354" s="218"/>
      <c r="H1354" s="221">
        <v>12.09</v>
      </c>
      <c r="I1354" s="222"/>
      <c r="J1354" s="218"/>
      <c r="K1354" s="218"/>
      <c r="L1354" s="223"/>
      <c r="M1354" s="224"/>
      <c r="N1354" s="225"/>
      <c r="O1354" s="225"/>
      <c r="P1354" s="225"/>
      <c r="Q1354" s="225"/>
      <c r="R1354" s="225"/>
      <c r="S1354" s="225"/>
      <c r="T1354" s="226"/>
      <c r="AT1354" s="227" t="s">
        <v>162</v>
      </c>
      <c r="AU1354" s="227" t="s">
        <v>89</v>
      </c>
      <c r="AV1354" s="13" t="s">
        <v>89</v>
      </c>
      <c r="AW1354" s="13" t="s">
        <v>34</v>
      </c>
      <c r="AX1354" s="13" t="s">
        <v>80</v>
      </c>
      <c r="AY1354" s="227" t="s">
        <v>151</v>
      </c>
    </row>
    <row r="1355" spans="1:65" s="13" customFormat="1" ht="10.199999999999999">
      <c r="B1355" s="217"/>
      <c r="C1355" s="218"/>
      <c r="D1355" s="213" t="s">
        <v>162</v>
      </c>
      <c r="E1355" s="219" t="s">
        <v>1</v>
      </c>
      <c r="F1355" s="220" t="s">
        <v>1520</v>
      </c>
      <c r="G1355" s="218"/>
      <c r="H1355" s="221">
        <v>12.6</v>
      </c>
      <c r="I1355" s="222"/>
      <c r="J1355" s="218"/>
      <c r="K1355" s="218"/>
      <c r="L1355" s="223"/>
      <c r="M1355" s="224"/>
      <c r="N1355" s="225"/>
      <c r="O1355" s="225"/>
      <c r="P1355" s="225"/>
      <c r="Q1355" s="225"/>
      <c r="R1355" s="225"/>
      <c r="S1355" s="225"/>
      <c r="T1355" s="226"/>
      <c r="AT1355" s="227" t="s">
        <v>162</v>
      </c>
      <c r="AU1355" s="227" t="s">
        <v>89</v>
      </c>
      <c r="AV1355" s="13" t="s">
        <v>89</v>
      </c>
      <c r="AW1355" s="13" t="s">
        <v>34</v>
      </c>
      <c r="AX1355" s="13" t="s">
        <v>80</v>
      </c>
      <c r="AY1355" s="227" t="s">
        <v>151</v>
      </c>
    </row>
    <row r="1356" spans="1:65" s="13" customFormat="1" ht="10.199999999999999">
      <c r="B1356" s="217"/>
      <c r="C1356" s="218"/>
      <c r="D1356" s="213" t="s">
        <v>162</v>
      </c>
      <c r="E1356" s="219" t="s">
        <v>1</v>
      </c>
      <c r="F1356" s="220" t="s">
        <v>1521</v>
      </c>
      <c r="G1356" s="218"/>
      <c r="H1356" s="221">
        <v>1.02</v>
      </c>
      <c r="I1356" s="222"/>
      <c r="J1356" s="218"/>
      <c r="K1356" s="218"/>
      <c r="L1356" s="223"/>
      <c r="M1356" s="224"/>
      <c r="N1356" s="225"/>
      <c r="O1356" s="225"/>
      <c r="P1356" s="225"/>
      <c r="Q1356" s="225"/>
      <c r="R1356" s="225"/>
      <c r="S1356" s="225"/>
      <c r="T1356" s="226"/>
      <c r="AT1356" s="227" t="s">
        <v>162</v>
      </c>
      <c r="AU1356" s="227" t="s">
        <v>89</v>
      </c>
      <c r="AV1356" s="13" t="s">
        <v>89</v>
      </c>
      <c r="AW1356" s="13" t="s">
        <v>34</v>
      </c>
      <c r="AX1356" s="13" t="s">
        <v>80</v>
      </c>
      <c r="AY1356" s="227" t="s">
        <v>151</v>
      </c>
    </row>
    <row r="1357" spans="1:65" s="13" customFormat="1" ht="10.199999999999999">
      <c r="B1357" s="217"/>
      <c r="C1357" s="218"/>
      <c r="D1357" s="213" t="s">
        <v>162</v>
      </c>
      <c r="E1357" s="219" t="s">
        <v>1</v>
      </c>
      <c r="F1357" s="220" t="s">
        <v>1522</v>
      </c>
      <c r="G1357" s="218"/>
      <c r="H1357" s="221">
        <v>0.8</v>
      </c>
      <c r="I1357" s="222"/>
      <c r="J1357" s="218"/>
      <c r="K1357" s="218"/>
      <c r="L1357" s="223"/>
      <c r="M1357" s="224"/>
      <c r="N1357" s="225"/>
      <c r="O1357" s="225"/>
      <c r="P1357" s="225"/>
      <c r="Q1357" s="225"/>
      <c r="R1357" s="225"/>
      <c r="S1357" s="225"/>
      <c r="T1357" s="226"/>
      <c r="AT1357" s="227" t="s">
        <v>162</v>
      </c>
      <c r="AU1357" s="227" t="s">
        <v>89</v>
      </c>
      <c r="AV1357" s="13" t="s">
        <v>89</v>
      </c>
      <c r="AW1357" s="13" t="s">
        <v>34</v>
      </c>
      <c r="AX1357" s="13" t="s">
        <v>80</v>
      </c>
      <c r="AY1357" s="227" t="s">
        <v>151</v>
      </c>
    </row>
    <row r="1358" spans="1:65" s="15" customFormat="1" ht="10.199999999999999">
      <c r="B1358" s="239"/>
      <c r="C1358" s="240"/>
      <c r="D1358" s="213" t="s">
        <v>162</v>
      </c>
      <c r="E1358" s="241" t="s">
        <v>1</v>
      </c>
      <c r="F1358" s="242" t="s">
        <v>238</v>
      </c>
      <c r="G1358" s="240"/>
      <c r="H1358" s="241" t="s">
        <v>1</v>
      </c>
      <c r="I1358" s="243"/>
      <c r="J1358" s="240"/>
      <c r="K1358" s="240"/>
      <c r="L1358" s="244"/>
      <c r="M1358" s="245"/>
      <c r="N1358" s="246"/>
      <c r="O1358" s="246"/>
      <c r="P1358" s="246"/>
      <c r="Q1358" s="246"/>
      <c r="R1358" s="246"/>
      <c r="S1358" s="246"/>
      <c r="T1358" s="247"/>
      <c r="AT1358" s="248" t="s">
        <v>162</v>
      </c>
      <c r="AU1358" s="248" t="s">
        <v>89</v>
      </c>
      <c r="AV1358" s="15" t="s">
        <v>85</v>
      </c>
      <c r="AW1358" s="15" t="s">
        <v>34</v>
      </c>
      <c r="AX1358" s="15" t="s">
        <v>80</v>
      </c>
      <c r="AY1358" s="248" t="s">
        <v>151</v>
      </c>
    </row>
    <row r="1359" spans="1:65" s="13" customFormat="1" ht="10.199999999999999">
      <c r="B1359" s="217"/>
      <c r="C1359" s="218"/>
      <c r="D1359" s="213" t="s">
        <v>162</v>
      </c>
      <c r="E1359" s="219" t="s">
        <v>1</v>
      </c>
      <c r="F1359" s="220" t="s">
        <v>1523</v>
      </c>
      <c r="G1359" s="218"/>
      <c r="H1359" s="221">
        <v>-2.3639999999999999</v>
      </c>
      <c r="I1359" s="222"/>
      <c r="J1359" s="218"/>
      <c r="K1359" s="218"/>
      <c r="L1359" s="223"/>
      <c r="M1359" s="224"/>
      <c r="N1359" s="225"/>
      <c r="O1359" s="225"/>
      <c r="P1359" s="225"/>
      <c r="Q1359" s="225"/>
      <c r="R1359" s="225"/>
      <c r="S1359" s="225"/>
      <c r="T1359" s="226"/>
      <c r="AT1359" s="227" t="s">
        <v>162</v>
      </c>
      <c r="AU1359" s="227" t="s">
        <v>89</v>
      </c>
      <c r="AV1359" s="13" t="s">
        <v>89</v>
      </c>
      <c r="AW1359" s="13" t="s">
        <v>34</v>
      </c>
      <c r="AX1359" s="13" t="s">
        <v>80</v>
      </c>
      <c r="AY1359" s="227" t="s">
        <v>151</v>
      </c>
    </row>
    <row r="1360" spans="1:65" s="13" customFormat="1" ht="10.199999999999999">
      <c r="B1360" s="217"/>
      <c r="C1360" s="218"/>
      <c r="D1360" s="213" t="s">
        <v>162</v>
      </c>
      <c r="E1360" s="219" t="s">
        <v>1</v>
      </c>
      <c r="F1360" s="220" t="s">
        <v>239</v>
      </c>
      <c r="G1360" s="218"/>
      <c r="H1360" s="221">
        <v>-1.379</v>
      </c>
      <c r="I1360" s="222"/>
      <c r="J1360" s="218"/>
      <c r="K1360" s="218"/>
      <c r="L1360" s="223"/>
      <c r="M1360" s="224"/>
      <c r="N1360" s="225"/>
      <c r="O1360" s="225"/>
      <c r="P1360" s="225"/>
      <c r="Q1360" s="225"/>
      <c r="R1360" s="225"/>
      <c r="S1360" s="225"/>
      <c r="T1360" s="226"/>
      <c r="AT1360" s="227" t="s">
        <v>162</v>
      </c>
      <c r="AU1360" s="227" t="s">
        <v>89</v>
      </c>
      <c r="AV1360" s="13" t="s">
        <v>89</v>
      </c>
      <c r="AW1360" s="13" t="s">
        <v>34</v>
      </c>
      <c r="AX1360" s="13" t="s">
        <v>80</v>
      </c>
      <c r="AY1360" s="227" t="s">
        <v>151</v>
      </c>
    </row>
    <row r="1361" spans="1:65" s="13" customFormat="1" ht="10.199999999999999">
      <c r="B1361" s="217"/>
      <c r="C1361" s="218"/>
      <c r="D1361" s="213" t="s">
        <v>162</v>
      </c>
      <c r="E1361" s="219" t="s">
        <v>1</v>
      </c>
      <c r="F1361" s="220" t="s">
        <v>1524</v>
      </c>
      <c r="G1361" s="218"/>
      <c r="H1361" s="221">
        <v>-3.88</v>
      </c>
      <c r="I1361" s="222"/>
      <c r="J1361" s="218"/>
      <c r="K1361" s="218"/>
      <c r="L1361" s="223"/>
      <c r="M1361" s="224"/>
      <c r="N1361" s="225"/>
      <c r="O1361" s="225"/>
      <c r="P1361" s="225"/>
      <c r="Q1361" s="225"/>
      <c r="R1361" s="225"/>
      <c r="S1361" s="225"/>
      <c r="T1361" s="226"/>
      <c r="AT1361" s="227" t="s">
        <v>162</v>
      </c>
      <c r="AU1361" s="227" t="s">
        <v>89</v>
      </c>
      <c r="AV1361" s="13" t="s">
        <v>89</v>
      </c>
      <c r="AW1361" s="13" t="s">
        <v>34</v>
      </c>
      <c r="AX1361" s="13" t="s">
        <v>80</v>
      </c>
      <c r="AY1361" s="227" t="s">
        <v>151</v>
      </c>
    </row>
    <row r="1362" spans="1:65" s="14" customFormat="1" ht="10.199999999999999">
      <c r="B1362" s="228"/>
      <c r="C1362" s="229"/>
      <c r="D1362" s="213" t="s">
        <v>162</v>
      </c>
      <c r="E1362" s="230" t="s">
        <v>1</v>
      </c>
      <c r="F1362" s="231" t="s">
        <v>164</v>
      </c>
      <c r="G1362" s="229"/>
      <c r="H1362" s="232">
        <v>90.112999999999985</v>
      </c>
      <c r="I1362" s="233"/>
      <c r="J1362" s="229"/>
      <c r="K1362" s="229"/>
      <c r="L1362" s="234"/>
      <c r="M1362" s="235"/>
      <c r="N1362" s="236"/>
      <c r="O1362" s="236"/>
      <c r="P1362" s="236"/>
      <c r="Q1362" s="236"/>
      <c r="R1362" s="236"/>
      <c r="S1362" s="236"/>
      <c r="T1362" s="237"/>
      <c r="AT1362" s="238" t="s">
        <v>162</v>
      </c>
      <c r="AU1362" s="238" t="s">
        <v>89</v>
      </c>
      <c r="AV1362" s="14" t="s">
        <v>158</v>
      </c>
      <c r="AW1362" s="14" t="s">
        <v>34</v>
      </c>
      <c r="AX1362" s="14" t="s">
        <v>85</v>
      </c>
      <c r="AY1362" s="238" t="s">
        <v>151</v>
      </c>
    </row>
    <row r="1363" spans="1:65" s="2" customFormat="1" ht="16.5" customHeight="1">
      <c r="A1363" s="35"/>
      <c r="B1363" s="36"/>
      <c r="C1363" s="200" t="s">
        <v>1559</v>
      </c>
      <c r="D1363" s="200" t="s">
        <v>153</v>
      </c>
      <c r="E1363" s="201" t="s">
        <v>1560</v>
      </c>
      <c r="F1363" s="202" t="s">
        <v>1561</v>
      </c>
      <c r="G1363" s="203" t="s">
        <v>231</v>
      </c>
      <c r="H1363" s="204">
        <v>299.65100000000001</v>
      </c>
      <c r="I1363" s="205"/>
      <c r="J1363" s="206">
        <f>ROUND(I1363*H1363,2)</f>
        <v>0</v>
      </c>
      <c r="K1363" s="202" t="s">
        <v>157</v>
      </c>
      <c r="L1363" s="40"/>
      <c r="M1363" s="207" t="s">
        <v>1</v>
      </c>
      <c r="N1363" s="208" t="s">
        <v>45</v>
      </c>
      <c r="O1363" s="72"/>
      <c r="P1363" s="209">
        <f>O1363*H1363</f>
        <v>0</v>
      </c>
      <c r="Q1363" s="209">
        <v>0</v>
      </c>
      <c r="R1363" s="209">
        <f>Q1363*H1363</f>
        <v>0</v>
      </c>
      <c r="S1363" s="209">
        <v>0</v>
      </c>
      <c r="T1363" s="210">
        <f>S1363*H1363</f>
        <v>0</v>
      </c>
      <c r="U1363" s="35"/>
      <c r="V1363" s="35"/>
      <c r="W1363" s="35"/>
      <c r="X1363" s="35"/>
      <c r="Y1363" s="35"/>
      <c r="Z1363" s="35"/>
      <c r="AA1363" s="35"/>
      <c r="AB1363" s="35"/>
      <c r="AC1363" s="35"/>
      <c r="AD1363" s="35"/>
      <c r="AE1363" s="35"/>
      <c r="AR1363" s="211" t="s">
        <v>264</v>
      </c>
      <c r="AT1363" s="211" t="s">
        <v>153</v>
      </c>
      <c r="AU1363" s="211" t="s">
        <v>89</v>
      </c>
      <c r="AY1363" s="18" t="s">
        <v>151</v>
      </c>
      <c r="BE1363" s="212">
        <f>IF(N1363="základní",J1363,0)</f>
        <v>0</v>
      </c>
      <c r="BF1363" s="212">
        <f>IF(N1363="snížená",J1363,0)</f>
        <v>0</v>
      </c>
      <c r="BG1363" s="212">
        <f>IF(N1363="zákl. přenesená",J1363,0)</f>
        <v>0</v>
      </c>
      <c r="BH1363" s="212">
        <f>IF(N1363="sníž. přenesená",J1363,0)</f>
        <v>0</v>
      </c>
      <c r="BI1363" s="212">
        <f>IF(N1363="nulová",J1363,0)</f>
        <v>0</v>
      </c>
      <c r="BJ1363" s="18" t="s">
        <v>85</v>
      </c>
      <c r="BK1363" s="212">
        <f>ROUND(I1363*H1363,2)</f>
        <v>0</v>
      </c>
      <c r="BL1363" s="18" t="s">
        <v>264</v>
      </c>
      <c r="BM1363" s="211" t="s">
        <v>1562</v>
      </c>
    </row>
    <row r="1364" spans="1:65" s="15" customFormat="1" ht="10.199999999999999">
      <c r="B1364" s="239"/>
      <c r="C1364" s="240"/>
      <c r="D1364" s="213" t="s">
        <v>162</v>
      </c>
      <c r="E1364" s="241" t="s">
        <v>1</v>
      </c>
      <c r="F1364" s="242" t="s">
        <v>381</v>
      </c>
      <c r="G1364" s="240"/>
      <c r="H1364" s="241" t="s">
        <v>1</v>
      </c>
      <c r="I1364" s="243"/>
      <c r="J1364" s="240"/>
      <c r="K1364" s="240"/>
      <c r="L1364" s="244"/>
      <c r="M1364" s="245"/>
      <c r="N1364" s="246"/>
      <c r="O1364" s="246"/>
      <c r="P1364" s="246"/>
      <c r="Q1364" s="246"/>
      <c r="R1364" s="246"/>
      <c r="S1364" s="246"/>
      <c r="T1364" s="247"/>
      <c r="AT1364" s="248" t="s">
        <v>162</v>
      </c>
      <c r="AU1364" s="248" t="s">
        <v>89</v>
      </c>
      <c r="AV1364" s="15" t="s">
        <v>85</v>
      </c>
      <c r="AW1364" s="15" t="s">
        <v>34</v>
      </c>
      <c r="AX1364" s="15" t="s">
        <v>80</v>
      </c>
      <c r="AY1364" s="248" t="s">
        <v>151</v>
      </c>
    </row>
    <row r="1365" spans="1:65" s="13" customFormat="1" ht="10.199999999999999">
      <c r="B1365" s="217"/>
      <c r="C1365" s="218"/>
      <c r="D1365" s="213" t="s">
        <v>162</v>
      </c>
      <c r="E1365" s="219" t="s">
        <v>1</v>
      </c>
      <c r="F1365" s="220" t="s">
        <v>382</v>
      </c>
      <c r="G1365" s="218"/>
      <c r="H1365" s="221">
        <v>2.89</v>
      </c>
      <c r="I1365" s="222"/>
      <c r="J1365" s="218"/>
      <c r="K1365" s="218"/>
      <c r="L1365" s="223"/>
      <c r="M1365" s="224"/>
      <c r="N1365" s="225"/>
      <c r="O1365" s="225"/>
      <c r="P1365" s="225"/>
      <c r="Q1365" s="225"/>
      <c r="R1365" s="225"/>
      <c r="S1365" s="225"/>
      <c r="T1365" s="226"/>
      <c r="AT1365" s="227" t="s">
        <v>162</v>
      </c>
      <c r="AU1365" s="227" t="s">
        <v>89</v>
      </c>
      <c r="AV1365" s="13" t="s">
        <v>89</v>
      </c>
      <c r="AW1365" s="13" t="s">
        <v>34</v>
      </c>
      <c r="AX1365" s="13" t="s">
        <v>80</v>
      </c>
      <c r="AY1365" s="227" t="s">
        <v>151</v>
      </c>
    </row>
    <row r="1366" spans="1:65" s="15" customFormat="1" ht="10.199999999999999">
      <c r="B1366" s="239"/>
      <c r="C1366" s="240"/>
      <c r="D1366" s="213" t="s">
        <v>162</v>
      </c>
      <c r="E1366" s="241" t="s">
        <v>1</v>
      </c>
      <c r="F1366" s="242" t="s">
        <v>383</v>
      </c>
      <c r="G1366" s="240"/>
      <c r="H1366" s="241" t="s">
        <v>1</v>
      </c>
      <c r="I1366" s="243"/>
      <c r="J1366" s="240"/>
      <c r="K1366" s="240"/>
      <c r="L1366" s="244"/>
      <c r="M1366" s="245"/>
      <c r="N1366" s="246"/>
      <c r="O1366" s="246"/>
      <c r="P1366" s="246"/>
      <c r="Q1366" s="246"/>
      <c r="R1366" s="246"/>
      <c r="S1366" s="246"/>
      <c r="T1366" s="247"/>
      <c r="AT1366" s="248" t="s">
        <v>162</v>
      </c>
      <c r="AU1366" s="248" t="s">
        <v>89</v>
      </c>
      <c r="AV1366" s="15" t="s">
        <v>85</v>
      </c>
      <c r="AW1366" s="15" t="s">
        <v>34</v>
      </c>
      <c r="AX1366" s="15" t="s">
        <v>80</v>
      </c>
      <c r="AY1366" s="248" t="s">
        <v>151</v>
      </c>
    </row>
    <row r="1367" spans="1:65" s="13" customFormat="1" ht="10.199999999999999">
      <c r="B1367" s="217"/>
      <c r="C1367" s="218"/>
      <c r="D1367" s="213" t="s">
        <v>162</v>
      </c>
      <c r="E1367" s="219" t="s">
        <v>1</v>
      </c>
      <c r="F1367" s="220" t="s">
        <v>384</v>
      </c>
      <c r="G1367" s="218"/>
      <c r="H1367" s="221">
        <v>4.24</v>
      </c>
      <c r="I1367" s="222"/>
      <c r="J1367" s="218"/>
      <c r="K1367" s="218"/>
      <c r="L1367" s="223"/>
      <c r="M1367" s="224"/>
      <c r="N1367" s="225"/>
      <c r="O1367" s="225"/>
      <c r="P1367" s="225"/>
      <c r="Q1367" s="225"/>
      <c r="R1367" s="225"/>
      <c r="S1367" s="225"/>
      <c r="T1367" s="226"/>
      <c r="AT1367" s="227" t="s">
        <v>162</v>
      </c>
      <c r="AU1367" s="227" t="s">
        <v>89</v>
      </c>
      <c r="AV1367" s="13" t="s">
        <v>89</v>
      </c>
      <c r="AW1367" s="13" t="s">
        <v>34</v>
      </c>
      <c r="AX1367" s="13" t="s">
        <v>80</v>
      </c>
      <c r="AY1367" s="227" t="s">
        <v>151</v>
      </c>
    </row>
    <row r="1368" spans="1:65" s="13" customFormat="1" ht="10.199999999999999">
      <c r="B1368" s="217"/>
      <c r="C1368" s="218"/>
      <c r="D1368" s="213" t="s">
        <v>162</v>
      </c>
      <c r="E1368" s="219" t="s">
        <v>1</v>
      </c>
      <c r="F1368" s="220" t="s">
        <v>385</v>
      </c>
      <c r="G1368" s="218"/>
      <c r="H1368" s="221">
        <v>0.4</v>
      </c>
      <c r="I1368" s="222"/>
      <c r="J1368" s="218"/>
      <c r="K1368" s="218"/>
      <c r="L1368" s="223"/>
      <c r="M1368" s="224"/>
      <c r="N1368" s="225"/>
      <c r="O1368" s="225"/>
      <c r="P1368" s="225"/>
      <c r="Q1368" s="225"/>
      <c r="R1368" s="225"/>
      <c r="S1368" s="225"/>
      <c r="T1368" s="226"/>
      <c r="AT1368" s="227" t="s">
        <v>162</v>
      </c>
      <c r="AU1368" s="227" t="s">
        <v>89</v>
      </c>
      <c r="AV1368" s="13" t="s">
        <v>89</v>
      </c>
      <c r="AW1368" s="13" t="s">
        <v>34</v>
      </c>
      <c r="AX1368" s="13" t="s">
        <v>80</v>
      </c>
      <c r="AY1368" s="227" t="s">
        <v>151</v>
      </c>
    </row>
    <row r="1369" spans="1:65" s="15" customFormat="1" ht="10.199999999999999">
      <c r="B1369" s="239"/>
      <c r="C1369" s="240"/>
      <c r="D1369" s="213" t="s">
        <v>162</v>
      </c>
      <c r="E1369" s="241" t="s">
        <v>1</v>
      </c>
      <c r="F1369" s="242" t="s">
        <v>386</v>
      </c>
      <c r="G1369" s="240"/>
      <c r="H1369" s="241" t="s">
        <v>1</v>
      </c>
      <c r="I1369" s="243"/>
      <c r="J1369" s="240"/>
      <c r="K1369" s="240"/>
      <c r="L1369" s="244"/>
      <c r="M1369" s="245"/>
      <c r="N1369" s="246"/>
      <c r="O1369" s="246"/>
      <c r="P1369" s="246"/>
      <c r="Q1369" s="246"/>
      <c r="R1369" s="246"/>
      <c r="S1369" s="246"/>
      <c r="T1369" s="247"/>
      <c r="AT1369" s="248" t="s">
        <v>162</v>
      </c>
      <c r="AU1369" s="248" t="s">
        <v>89</v>
      </c>
      <c r="AV1369" s="15" t="s">
        <v>85</v>
      </c>
      <c r="AW1369" s="15" t="s">
        <v>34</v>
      </c>
      <c r="AX1369" s="15" t="s">
        <v>80</v>
      </c>
      <c r="AY1369" s="248" t="s">
        <v>151</v>
      </c>
    </row>
    <row r="1370" spans="1:65" s="13" customFormat="1" ht="10.199999999999999">
      <c r="B1370" s="217"/>
      <c r="C1370" s="218"/>
      <c r="D1370" s="213" t="s">
        <v>162</v>
      </c>
      <c r="E1370" s="219" t="s">
        <v>1</v>
      </c>
      <c r="F1370" s="220" t="s">
        <v>387</v>
      </c>
      <c r="G1370" s="218"/>
      <c r="H1370" s="221">
        <v>14.983000000000001</v>
      </c>
      <c r="I1370" s="222"/>
      <c r="J1370" s="218"/>
      <c r="K1370" s="218"/>
      <c r="L1370" s="223"/>
      <c r="M1370" s="224"/>
      <c r="N1370" s="225"/>
      <c r="O1370" s="225"/>
      <c r="P1370" s="225"/>
      <c r="Q1370" s="225"/>
      <c r="R1370" s="225"/>
      <c r="S1370" s="225"/>
      <c r="T1370" s="226"/>
      <c r="AT1370" s="227" t="s">
        <v>162</v>
      </c>
      <c r="AU1370" s="227" t="s">
        <v>89</v>
      </c>
      <c r="AV1370" s="13" t="s">
        <v>89</v>
      </c>
      <c r="AW1370" s="13" t="s">
        <v>34</v>
      </c>
      <c r="AX1370" s="13" t="s">
        <v>80</v>
      </c>
      <c r="AY1370" s="227" t="s">
        <v>151</v>
      </c>
    </row>
    <row r="1371" spans="1:65" s="15" customFormat="1" ht="10.199999999999999">
      <c r="B1371" s="239"/>
      <c r="C1371" s="240"/>
      <c r="D1371" s="213" t="s">
        <v>162</v>
      </c>
      <c r="E1371" s="241" t="s">
        <v>1</v>
      </c>
      <c r="F1371" s="242" t="s">
        <v>388</v>
      </c>
      <c r="G1371" s="240"/>
      <c r="H1371" s="241" t="s">
        <v>1</v>
      </c>
      <c r="I1371" s="243"/>
      <c r="J1371" s="240"/>
      <c r="K1371" s="240"/>
      <c r="L1371" s="244"/>
      <c r="M1371" s="245"/>
      <c r="N1371" s="246"/>
      <c r="O1371" s="246"/>
      <c r="P1371" s="246"/>
      <c r="Q1371" s="246"/>
      <c r="R1371" s="246"/>
      <c r="S1371" s="246"/>
      <c r="T1371" s="247"/>
      <c r="AT1371" s="248" t="s">
        <v>162</v>
      </c>
      <c r="AU1371" s="248" t="s">
        <v>89</v>
      </c>
      <c r="AV1371" s="15" t="s">
        <v>85</v>
      </c>
      <c r="AW1371" s="15" t="s">
        <v>34</v>
      </c>
      <c r="AX1371" s="15" t="s">
        <v>80</v>
      </c>
      <c r="AY1371" s="248" t="s">
        <v>151</v>
      </c>
    </row>
    <row r="1372" spans="1:65" s="13" customFormat="1" ht="10.199999999999999">
      <c r="B1372" s="217"/>
      <c r="C1372" s="218"/>
      <c r="D1372" s="213" t="s">
        <v>162</v>
      </c>
      <c r="E1372" s="219" t="s">
        <v>1</v>
      </c>
      <c r="F1372" s="220" t="s">
        <v>389</v>
      </c>
      <c r="G1372" s="218"/>
      <c r="H1372" s="221">
        <v>5.49</v>
      </c>
      <c r="I1372" s="222"/>
      <c r="J1372" s="218"/>
      <c r="K1372" s="218"/>
      <c r="L1372" s="223"/>
      <c r="M1372" s="224"/>
      <c r="N1372" s="225"/>
      <c r="O1372" s="225"/>
      <c r="P1372" s="225"/>
      <c r="Q1372" s="225"/>
      <c r="R1372" s="225"/>
      <c r="S1372" s="225"/>
      <c r="T1372" s="226"/>
      <c r="AT1372" s="227" t="s">
        <v>162</v>
      </c>
      <c r="AU1372" s="227" t="s">
        <v>89</v>
      </c>
      <c r="AV1372" s="13" t="s">
        <v>89</v>
      </c>
      <c r="AW1372" s="13" t="s">
        <v>34</v>
      </c>
      <c r="AX1372" s="13" t="s">
        <v>80</v>
      </c>
      <c r="AY1372" s="227" t="s">
        <v>151</v>
      </c>
    </row>
    <row r="1373" spans="1:65" s="13" customFormat="1" ht="10.199999999999999">
      <c r="B1373" s="217"/>
      <c r="C1373" s="218"/>
      <c r="D1373" s="213" t="s">
        <v>162</v>
      </c>
      <c r="E1373" s="219" t="s">
        <v>1</v>
      </c>
      <c r="F1373" s="220" t="s">
        <v>390</v>
      </c>
      <c r="G1373" s="218"/>
      <c r="H1373" s="221">
        <v>33.164999999999999</v>
      </c>
      <c r="I1373" s="222"/>
      <c r="J1373" s="218"/>
      <c r="K1373" s="218"/>
      <c r="L1373" s="223"/>
      <c r="M1373" s="224"/>
      <c r="N1373" s="225"/>
      <c r="O1373" s="225"/>
      <c r="P1373" s="225"/>
      <c r="Q1373" s="225"/>
      <c r="R1373" s="225"/>
      <c r="S1373" s="225"/>
      <c r="T1373" s="226"/>
      <c r="AT1373" s="227" t="s">
        <v>162</v>
      </c>
      <c r="AU1373" s="227" t="s">
        <v>89</v>
      </c>
      <c r="AV1373" s="13" t="s">
        <v>89</v>
      </c>
      <c r="AW1373" s="13" t="s">
        <v>34</v>
      </c>
      <c r="AX1373" s="13" t="s">
        <v>80</v>
      </c>
      <c r="AY1373" s="227" t="s">
        <v>151</v>
      </c>
    </row>
    <row r="1374" spans="1:65" s="13" customFormat="1" ht="10.199999999999999">
      <c r="B1374" s="217"/>
      <c r="C1374" s="218"/>
      <c r="D1374" s="213" t="s">
        <v>162</v>
      </c>
      <c r="E1374" s="219" t="s">
        <v>1</v>
      </c>
      <c r="F1374" s="220" t="s">
        <v>391</v>
      </c>
      <c r="G1374" s="218"/>
      <c r="H1374" s="221">
        <v>8.0990000000000002</v>
      </c>
      <c r="I1374" s="222"/>
      <c r="J1374" s="218"/>
      <c r="K1374" s="218"/>
      <c r="L1374" s="223"/>
      <c r="M1374" s="224"/>
      <c r="N1374" s="225"/>
      <c r="O1374" s="225"/>
      <c r="P1374" s="225"/>
      <c r="Q1374" s="225"/>
      <c r="R1374" s="225"/>
      <c r="S1374" s="225"/>
      <c r="T1374" s="226"/>
      <c r="AT1374" s="227" t="s">
        <v>162</v>
      </c>
      <c r="AU1374" s="227" t="s">
        <v>89</v>
      </c>
      <c r="AV1374" s="13" t="s">
        <v>89</v>
      </c>
      <c r="AW1374" s="13" t="s">
        <v>34</v>
      </c>
      <c r="AX1374" s="13" t="s">
        <v>80</v>
      </c>
      <c r="AY1374" s="227" t="s">
        <v>151</v>
      </c>
    </row>
    <row r="1375" spans="1:65" s="13" customFormat="1" ht="10.199999999999999">
      <c r="B1375" s="217"/>
      <c r="C1375" s="218"/>
      <c r="D1375" s="213" t="s">
        <v>162</v>
      </c>
      <c r="E1375" s="219" t="s">
        <v>1</v>
      </c>
      <c r="F1375" s="220" t="s">
        <v>392</v>
      </c>
      <c r="G1375" s="218"/>
      <c r="H1375" s="221">
        <v>2.4900000000000002</v>
      </c>
      <c r="I1375" s="222"/>
      <c r="J1375" s="218"/>
      <c r="K1375" s="218"/>
      <c r="L1375" s="223"/>
      <c r="M1375" s="224"/>
      <c r="N1375" s="225"/>
      <c r="O1375" s="225"/>
      <c r="P1375" s="225"/>
      <c r="Q1375" s="225"/>
      <c r="R1375" s="225"/>
      <c r="S1375" s="225"/>
      <c r="T1375" s="226"/>
      <c r="AT1375" s="227" t="s">
        <v>162</v>
      </c>
      <c r="AU1375" s="227" t="s">
        <v>89</v>
      </c>
      <c r="AV1375" s="13" t="s">
        <v>89</v>
      </c>
      <c r="AW1375" s="13" t="s">
        <v>34</v>
      </c>
      <c r="AX1375" s="13" t="s">
        <v>80</v>
      </c>
      <c r="AY1375" s="227" t="s">
        <v>151</v>
      </c>
    </row>
    <row r="1376" spans="1:65" s="13" customFormat="1" ht="20.399999999999999">
      <c r="B1376" s="217"/>
      <c r="C1376" s="218"/>
      <c r="D1376" s="213" t="s">
        <v>162</v>
      </c>
      <c r="E1376" s="219" t="s">
        <v>1</v>
      </c>
      <c r="F1376" s="220" t="s">
        <v>393</v>
      </c>
      <c r="G1376" s="218"/>
      <c r="H1376" s="221">
        <v>5.976</v>
      </c>
      <c r="I1376" s="222"/>
      <c r="J1376" s="218"/>
      <c r="K1376" s="218"/>
      <c r="L1376" s="223"/>
      <c r="M1376" s="224"/>
      <c r="N1376" s="225"/>
      <c r="O1376" s="225"/>
      <c r="P1376" s="225"/>
      <c r="Q1376" s="225"/>
      <c r="R1376" s="225"/>
      <c r="S1376" s="225"/>
      <c r="T1376" s="226"/>
      <c r="AT1376" s="227" t="s">
        <v>162</v>
      </c>
      <c r="AU1376" s="227" t="s">
        <v>89</v>
      </c>
      <c r="AV1376" s="13" t="s">
        <v>89</v>
      </c>
      <c r="AW1376" s="13" t="s">
        <v>34</v>
      </c>
      <c r="AX1376" s="13" t="s">
        <v>80</v>
      </c>
      <c r="AY1376" s="227" t="s">
        <v>151</v>
      </c>
    </row>
    <row r="1377" spans="2:51" s="13" customFormat="1" ht="10.199999999999999">
      <c r="B1377" s="217"/>
      <c r="C1377" s="218"/>
      <c r="D1377" s="213" t="s">
        <v>162</v>
      </c>
      <c r="E1377" s="219" t="s">
        <v>1</v>
      </c>
      <c r="F1377" s="220" t="s">
        <v>394</v>
      </c>
      <c r="G1377" s="218"/>
      <c r="H1377" s="221">
        <v>1.84</v>
      </c>
      <c r="I1377" s="222"/>
      <c r="J1377" s="218"/>
      <c r="K1377" s="218"/>
      <c r="L1377" s="223"/>
      <c r="M1377" s="224"/>
      <c r="N1377" s="225"/>
      <c r="O1377" s="225"/>
      <c r="P1377" s="225"/>
      <c r="Q1377" s="225"/>
      <c r="R1377" s="225"/>
      <c r="S1377" s="225"/>
      <c r="T1377" s="226"/>
      <c r="AT1377" s="227" t="s">
        <v>162</v>
      </c>
      <c r="AU1377" s="227" t="s">
        <v>89</v>
      </c>
      <c r="AV1377" s="13" t="s">
        <v>89</v>
      </c>
      <c r="AW1377" s="13" t="s">
        <v>34</v>
      </c>
      <c r="AX1377" s="13" t="s">
        <v>80</v>
      </c>
      <c r="AY1377" s="227" t="s">
        <v>151</v>
      </c>
    </row>
    <row r="1378" spans="2:51" s="15" customFormat="1" ht="10.199999999999999">
      <c r="B1378" s="239"/>
      <c r="C1378" s="240"/>
      <c r="D1378" s="213" t="s">
        <v>162</v>
      </c>
      <c r="E1378" s="241" t="s">
        <v>1</v>
      </c>
      <c r="F1378" s="242" t="s">
        <v>395</v>
      </c>
      <c r="G1378" s="240"/>
      <c r="H1378" s="241" t="s">
        <v>1</v>
      </c>
      <c r="I1378" s="243"/>
      <c r="J1378" s="240"/>
      <c r="K1378" s="240"/>
      <c r="L1378" s="244"/>
      <c r="M1378" s="245"/>
      <c r="N1378" s="246"/>
      <c r="O1378" s="246"/>
      <c r="P1378" s="246"/>
      <c r="Q1378" s="246"/>
      <c r="R1378" s="246"/>
      <c r="S1378" s="246"/>
      <c r="T1378" s="247"/>
      <c r="AT1378" s="248" t="s">
        <v>162</v>
      </c>
      <c r="AU1378" s="248" t="s">
        <v>89</v>
      </c>
      <c r="AV1378" s="15" t="s">
        <v>85</v>
      </c>
      <c r="AW1378" s="15" t="s">
        <v>34</v>
      </c>
      <c r="AX1378" s="15" t="s">
        <v>80</v>
      </c>
      <c r="AY1378" s="248" t="s">
        <v>151</v>
      </c>
    </row>
    <row r="1379" spans="2:51" s="13" customFormat="1" ht="10.199999999999999">
      <c r="B1379" s="217"/>
      <c r="C1379" s="218"/>
      <c r="D1379" s="213" t="s">
        <v>162</v>
      </c>
      <c r="E1379" s="219" t="s">
        <v>1</v>
      </c>
      <c r="F1379" s="220" t="s">
        <v>396</v>
      </c>
      <c r="G1379" s="218"/>
      <c r="H1379" s="221">
        <v>23</v>
      </c>
      <c r="I1379" s="222"/>
      <c r="J1379" s="218"/>
      <c r="K1379" s="218"/>
      <c r="L1379" s="223"/>
      <c r="M1379" s="224"/>
      <c r="N1379" s="225"/>
      <c r="O1379" s="225"/>
      <c r="P1379" s="225"/>
      <c r="Q1379" s="225"/>
      <c r="R1379" s="225"/>
      <c r="S1379" s="225"/>
      <c r="T1379" s="226"/>
      <c r="AT1379" s="227" t="s">
        <v>162</v>
      </c>
      <c r="AU1379" s="227" t="s">
        <v>89</v>
      </c>
      <c r="AV1379" s="13" t="s">
        <v>89</v>
      </c>
      <c r="AW1379" s="13" t="s">
        <v>34</v>
      </c>
      <c r="AX1379" s="13" t="s">
        <v>80</v>
      </c>
      <c r="AY1379" s="227" t="s">
        <v>151</v>
      </c>
    </row>
    <row r="1380" spans="2:51" s="15" customFormat="1" ht="10.199999999999999">
      <c r="B1380" s="239"/>
      <c r="C1380" s="240"/>
      <c r="D1380" s="213" t="s">
        <v>162</v>
      </c>
      <c r="E1380" s="241" t="s">
        <v>1</v>
      </c>
      <c r="F1380" s="242" t="s">
        <v>233</v>
      </c>
      <c r="G1380" s="240"/>
      <c r="H1380" s="241" t="s">
        <v>1</v>
      </c>
      <c r="I1380" s="243"/>
      <c r="J1380" s="240"/>
      <c r="K1380" s="240"/>
      <c r="L1380" s="244"/>
      <c r="M1380" s="245"/>
      <c r="N1380" s="246"/>
      <c r="O1380" s="246"/>
      <c r="P1380" s="246"/>
      <c r="Q1380" s="246"/>
      <c r="R1380" s="246"/>
      <c r="S1380" s="246"/>
      <c r="T1380" s="247"/>
      <c r="AT1380" s="248" t="s">
        <v>162</v>
      </c>
      <c r="AU1380" s="248" t="s">
        <v>89</v>
      </c>
      <c r="AV1380" s="15" t="s">
        <v>85</v>
      </c>
      <c r="AW1380" s="15" t="s">
        <v>34</v>
      </c>
      <c r="AX1380" s="15" t="s">
        <v>80</v>
      </c>
      <c r="AY1380" s="248" t="s">
        <v>151</v>
      </c>
    </row>
    <row r="1381" spans="2:51" s="13" customFormat="1" ht="10.199999999999999">
      <c r="B1381" s="217"/>
      <c r="C1381" s="218"/>
      <c r="D1381" s="213" t="s">
        <v>162</v>
      </c>
      <c r="E1381" s="219" t="s">
        <v>1</v>
      </c>
      <c r="F1381" s="220" t="s">
        <v>397</v>
      </c>
      <c r="G1381" s="218"/>
      <c r="H1381" s="221">
        <v>10.965</v>
      </c>
      <c r="I1381" s="222"/>
      <c r="J1381" s="218"/>
      <c r="K1381" s="218"/>
      <c r="L1381" s="223"/>
      <c r="M1381" s="224"/>
      <c r="N1381" s="225"/>
      <c r="O1381" s="225"/>
      <c r="P1381" s="225"/>
      <c r="Q1381" s="225"/>
      <c r="R1381" s="225"/>
      <c r="S1381" s="225"/>
      <c r="T1381" s="226"/>
      <c r="AT1381" s="227" t="s">
        <v>162</v>
      </c>
      <c r="AU1381" s="227" t="s">
        <v>89</v>
      </c>
      <c r="AV1381" s="13" t="s">
        <v>89</v>
      </c>
      <c r="AW1381" s="13" t="s">
        <v>34</v>
      </c>
      <c r="AX1381" s="13" t="s">
        <v>80</v>
      </c>
      <c r="AY1381" s="227" t="s">
        <v>151</v>
      </c>
    </row>
    <row r="1382" spans="2:51" s="15" customFormat="1" ht="10.199999999999999">
      <c r="B1382" s="239"/>
      <c r="C1382" s="240"/>
      <c r="D1382" s="213" t="s">
        <v>162</v>
      </c>
      <c r="E1382" s="241" t="s">
        <v>1</v>
      </c>
      <c r="F1382" s="242" t="s">
        <v>275</v>
      </c>
      <c r="G1382" s="240"/>
      <c r="H1382" s="241" t="s">
        <v>1</v>
      </c>
      <c r="I1382" s="243"/>
      <c r="J1382" s="240"/>
      <c r="K1382" s="240"/>
      <c r="L1382" s="244"/>
      <c r="M1382" s="245"/>
      <c r="N1382" s="246"/>
      <c r="O1382" s="246"/>
      <c r="P1382" s="246"/>
      <c r="Q1382" s="246"/>
      <c r="R1382" s="246"/>
      <c r="S1382" s="246"/>
      <c r="T1382" s="247"/>
      <c r="AT1382" s="248" t="s">
        <v>162</v>
      </c>
      <c r="AU1382" s="248" t="s">
        <v>89</v>
      </c>
      <c r="AV1382" s="15" t="s">
        <v>85</v>
      </c>
      <c r="AW1382" s="15" t="s">
        <v>34</v>
      </c>
      <c r="AX1382" s="15" t="s">
        <v>80</v>
      </c>
      <c r="AY1382" s="248" t="s">
        <v>151</v>
      </c>
    </row>
    <row r="1383" spans="2:51" s="13" customFormat="1" ht="10.199999999999999">
      <c r="B1383" s="217"/>
      <c r="C1383" s="218"/>
      <c r="D1383" s="213" t="s">
        <v>162</v>
      </c>
      <c r="E1383" s="219" t="s">
        <v>1</v>
      </c>
      <c r="F1383" s="220" t="s">
        <v>398</v>
      </c>
      <c r="G1383" s="218"/>
      <c r="H1383" s="221">
        <v>15.744</v>
      </c>
      <c r="I1383" s="222"/>
      <c r="J1383" s="218"/>
      <c r="K1383" s="218"/>
      <c r="L1383" s="223"/>
      <c r="M1383" s="224"/>
      <c r="N1383" s="225"/>
      <c r="O1383" s="225"/>
      <c r="P1383" s="225"/>
      <c r="Q1383" s="225"/>
      <c r="R1383" s="225"/>
      <c r="S1383" s="225"/>
      <c r="T1383" s="226"/>
      <c r="AT1383" s="227" t="s">
        <v>162</v>
      </c>
      <c r="AU1383" s="227" t="s">
        <v>89</v>
      </c>
      <c r="AV1383" s="13" t="s">
        <v>89</v>
      </c>
      <c r="AW1383" s="13" t="s">
        <v>34</v>
      </c>
      <c r="AX1383" s="13" t="s">
        <v>80</v>
      </c>
      <c r="AY1383" s="227" t="s">
        <v>151</v>
      </c>
    </row>
    <row r="1384" spans="2:51" s="15" customFormat="1" ht="10.199999999999999">
      <c r="B1384" s="239"/>
      <c r="C1384" s="240"/>
      <c r="D1384" s="213" t="s">
        <v>162</v>
      </c>
      <c r="E1384" s="241" t="s">
        <v>1</v>
      </c>
      <c r="F1384" s="242" t="s">
        <v>399</v>
      </c>
      <c r="G1384" s="240"/>
      <c r="H1384" s="241" t="s">
        <v>1</v>
      </c>
      <c r="I1384" s="243"/>
      <c r="J1384" s="240"/>
      <c r="K1384" s="240"/>
      <c r="L1384" s="244"/>
      <c r="M1384" s="245"/>
      <c r="N1384" s="246"/>
      <c r="O1384" s="246"/>
      <c r="P1384" s="246"/>
      <c r="Q1384" s="246"/>
      <c r="R1384" s="246"/>
      <c r="S1384" s="246"/>
      <c r="T1384" s="247"/>
      <c r="AT1384" s="248" t="s">
        <v>162</v>
      </c>
      <c r="AU1384" s="248" t="s">
        <v>89</v>
      </c>
      <c r="AV1384" s="15" t="s">
        <v>85</v>
      </c>
      <c r="AW1384" s="15" t="s">
        <v>34</v>
      </c>
      <c r="AX1384" s="15" t="s">
        <v>80</v>
      </c>
      <c r="AY1384" s="248" t="s">
        <v>151</v>
      </c>
    </row>
    <row r="1385" spans="2:51" s="13" customFormat="1" ht="10.199999999999999">
      <c r="B1385" s="217"/>
      <c r="C1385" s="218"/>
      <c r="D1385" s="213" t="s">
        <v>162</v>
      </c>
      <c r="E1385" s="219" t="s">
        <v>1</v>
      </c>
      <c r="F1385" s="220" t="s">
        <v>400</v>
      </c>
      <c r="G1385" s="218"/>
      <c r="H1385" s="221">
        <v>2.66</v>
      </c>
      <c r="I1385" s="222"/>
      <c r="J1385" s="218"/>
      <c r="K1385" s="218"/>
      <c r="L1385" s="223"/>
      <c r="M1385" s="224"/>
      <c r="N1385" s="225"/>
      <c r="O1385" s="225"/>
      <c r="P1385" s="225"/>
      <c r="Q1385" s="225"/>
      <c r="R1385" s="225"/>
      <c r="S1385" s="225"/>
      <c r="T1385" s="226"/>
      <c r="AT1385" s="227" t="s">
        <v>162</v>
      </c>
      <c r="AU1385" s="227" t="s">
        <v>89</v>
      </c>
      <c r="AV1385" s="13" t="s">
        <v>89</v>
      </c>
      <c r="AW1385" s="13" t="s">
        <v>34</v>
      </c>
      <c r="AX1385" s="13" t="s">
        <v>80</v>
      </c>
      <c r="AY1385" s="227" t="s">
        <v>151</v>
      </c>
    </row>
    <row r="1386" spans="2:51" s="15" customFormat="1" ht="10.199999999999999">
      <c r="B1386" s="239"/>
      <c r="C1386" s="240"/>
      <c r="D1386" s="213" t="s">
        <v>162</v>
      </c>
      <c r="E1386" s="241" t="s">
        <v>1</v>
      </c>
      <c r="F1386" s="242" t="s">
        <v>401</v>
      </c>
      <c r="G1386" s="240"/>
      <c r="H1386" s="241" t="s">
        <v>1</v>
      </c>
      <c r="I1386" s="243"/>
      <c r="J1386" s="240"/>
      <c r="K1386" s="240"/>
      <c r="L1386" s="244"/>
      <c r="M1386" s="245"/>
      <c r="N1386" s="246"/>
      <c r="O1386" s="246"/>
      <c r="P1386" s="246"/>
      <c r="Q1386" s="246"/>
      <c r="R1386" s="246"/>
      <c r="S1386" s="246"/>
      <c r="T1386" s="247"/>
      <c r="AT1386" s="248" t="s">
        <v>162</v>
      </c>
      <c r="AU1386" s="248" t="s">
        <v>89</v>
      </c>
      <c r="AV1386" s="15" t="s">
        <v>85</v>
      </c>
      <c r="AW1386" s="15" t="s">
        <v>34</v>
      </c>
      <c r="AX1386" s="15" t="s">
        <v>80</v>
      </c>
      <c r="AY1386" s="248" t="s">
        <v>151</v>
      </c>
    </row>
    <row r="1387" spans="2:51" s="13" customFormat="1" ht="10.199999999999999">
      <c r="B1387" s="217"/>
      <c r="C1387" s="218"/>
      <c r="D1387" s="213" t="s">
        <v>162</v>
      </c>
      <c r="E1387" s="219" t="s">
        <v>1</v>
      </c>
      <c r="F1387" s="220" t="s">
        <v>402</v>
      </c>
      <c r="G1387" s="218"/>
      <c r="H1387" s="221">
        <v>3.681</v>
      </c>
      <c r="I1387" s="222"/>
      <c r="J1387" s="218"/>
      <c r="K1387" s="218"/>
      <c r="L1387" s="223"/>
      <c r="M1387" s="224"/>
      <c r="N1387" s="225"/>
      <c r="O1387" s="225"/>
      <c r="P1387" s="225"/>
      <c r="Q1387" s="225"/>
      <c r="R1387" s="225"/>
      <c r="S1387" s="225"/>
      <c r="T1387" s="226"/>
      <c r="AT1387" s="227" t="s">
        <v>162</v>
      </c>
      <c r="AU1387" s="227" t="s">
        <v>89</v>
      </c>
      <c r="AV1387" s="13" t="s">
        <v>89</v>
      </c>
      <c r="AW1387" s="13" t="s">
        <v>34</v>
      </c>
      <c r="AX1387" s="13" t="s">
        <v>80</v>
      </c>
      <c r="AY1387" s="227" t="s">
        <v>151</v>
      </c>
    </row>
    <row r="1388" spans="2:51" s="15" customFormat="1" ht="10.199999999999999">
      <c r="B1388" s="239"/>
      <c r="C1388" s="240"/>
      <c r="D1388" s="213" t="s">
        <v>162</v>
      </c>
      <c r="E1388" s="241" t="s">
        <v>1</v>
      </c>
      <c r="F1388" s="242" t="s">
        <v>403</v>
      </c>
      <c r="G1388" s="240"/>
      <c r="H1388" s="241" t="s">
        <v>1</v>
      </c>
      <c r="I1388" s="243"/>
      <c r="J1388" s="240"/>
      <c r="K1388" s="240"/>
      <c r="L1388" s="244"/>
      <c r="M1388" s="245"/>
      <c r="N1388" s="246"/>
      <c r="O1388" s="246"/>
      <c r="P1388" s="246"/>
      <c r="Q1388" s="246"/>
      <c r="R1388" s="246"/>
      <c r="S1388" s="246"/>
      <c r="T1388" s="247"/>
      <c r="AT1388" s="248" t="s">
        <v>162</v>
      </c>
      <c r="AU1388" s="248" t="s">
        <v>89</v>
      </c>
      <c r="AV1388" s="15" t="s">
        <v>85</v>
      </c>
      <c r="AW1388" s="15" t="s">
        <v>34</v>
      </c>
      <c r="AX1388" s="15" t="s">
        <v>80</v>
      </c>
      <c r="AY1388" s="248" t="s">
        <v>151</v>
      </c>
    </row>
    <row r="1389" spans="2:51" s="13" customFormat="1" ht="10.199999999999999">
      <c r="B1389" s="217"/>
      <c r="C1389" s="218"/>
      <c r="D1389" s="213" t="s">
        <v>162</v>
      </c>
      <c r="E1389" s="219" t="s">
        <v>1</v>
      </c>
      <c r="F1389" s="220" t="s">
        <v>404</v>
      </c>
      <c r="G1389" s="218"/>
      <c r="H1389" s="221">
        <v>8.9280000000000008</v>
      </c>
      <c r="I1389" s="222"/>
      <c r="J1389" s="218"/>
      <c r="K1389" s="218"/>
      <c r="L1389" s="223"/>
      <c r="M1389" s="224"/>
      <c r="N1389" s="225"/>
      <c r="O1389" s="225"/>
      <c r="P1389" s="225"/>
      <c r="Q1389" s="225"/>
      <c r="R1389" s="225"/>
      <c r="S1389" s="225"/>
      <c r="T1389" s="226"/>
      <c r="AT1389" s="227" t="s">
        <v>162</v>
      </c>
      <c r="AU1389" s="227" t="s">
        <v>89</v>
      </c>
      <c r="AV1389" s="13" t="s">
        <v>89</v>
      </c>
      <c r="AW1389" s="13" t="s">
        <v>34</v>
      </c>
      <c r="AX1389" s="13" t="s">
        <v>80</v>
      </c>
      <c r="AY1389" s="227" t="s">
        <v>151</v>
      </c>
    </row>
    <row r="1390" spans="2:51" s="15" customFormat="1" ht="10.199999999999999">
      <c r="B1390" s="239"/>
      <c r="C1390" s="240"/>
      <c r="D1390" s="213" t="s">
        <v>162</v>
      </c>
      <c r="E1390" s="241" t="s">
        <v>1</v>
      </c>
      <c r="F1390" s="242" t="s">
        <v>405</v>
      </c>
      <c r="G1390" s="240"/>
      <c r="H1390" s="241" t="s">
        <v>1</v>
      </c>
      <c r="I1390" s="243"/>
      <c r="J1390" s="240"/>
      <c r="K1390" s="240"/>
      <c r="L1390" s="244"/>
      <c r="M1390" s="245"/>
      <c r="N1390" s="246"/>
      <c r="O1390" s="246"/>
      <c r="P1390" s="246"/>
      <c r="Q1390" s="246"/>
      <c r="R1390" s="246"/>
      <c r="S1390" s="246"/>
      <c r="T1390" s="247"/>
      <c r="AT1390" s="248" t="s">
        <v>162</v>
      </c>
      <c r="AU1390" s="248" t="s">
        <v>89</v>
      </c>
      <c r="AV1390" s="15" t="s">
        <v>85</v>
      </c>
      <c r="AW1390" s="15" t="s">
        <v>34</v>
      </c>
      <c r="AX1390" s="15" t="s">
        <v>80</v>
      </c>
      <c r="AY1390" s="248" t="s">
        <v>151</v>
      </c>
    </row>
    <row r="1391" spans="2:51" s="13" customFormat="1" ht="10.199999999999999">
      <c r="B1391" s="217"/>
      <c r="C1391" s="218"/>
      <c r="D1391" s="213" t="s">
        <v>162</v>
      </c>
      <c r="E1391" s="219" t="s">
        <v>1</v>
      </c>
      <c r="F1391" s="220" t="s">
        <v>406</v>
      </c>
      <c r="G1391" s="218"/>
      <c r="H1391" s="221">
        <v>45.405000000000001</v>
      </c>
      <c r="I1391" s="222"/>
      <c r="J1391" s="218"/>
      <c r="K1391" s="218"/>
      <c r="L1391" s="223"/>
      <c r="M1391" s="224"/>
      <c r="N1391" s="225"/>
      <c r="O1391" s="225"/>
      <c r="P1391" s="225"/>
      <c r="Q1391" s="225"/>
      <c r="R1391" s="225"/>
      <c r="S1391" s="225"/>
      <c r="T1391" s="226"/>
      <c r="AT1391" s="227" t="s">
        <v>162</v>
      </c>
      <c r="AU1391" s="227" t="s">
        <v>89</v>
      </c>
      <c r="AV1391" s="13" t="s">
        <v>89</v>
      </c>
      <c r="AW1391" s="13" t="s">
        <v>34</v>
      </c>
      <c r="AX1391" s="13" t="s">
        <v>80</v>
      </c>
      <c r="AY1391" s="227" t="s">
        <v>151</v>
      </c>
    </row>
    <row r="1392" spans="2:51" s="15" customFormat="1" ht="10.199999999999999">
      <c r="B1392" s="239"/>
      <c r="C1392" s="240"/>
      <c r="D1392" s="213" t="s">
        <v>162</v>
      </c>
      <c r="E1392" s="241" t="s">
        <v>1</v>
      </c>
      <c r="F1392" s="242" t="s">
        <v>407</v>
      </c>
      <c r="G1392" s="240"/>
      <c r="H1392" s="241" t="s">
        <v>1</v>
      </c>
      <c r="I1392" s="243"/>
      <c r="J1392" s="240"/>
      <c r="K1392" s="240"/>
      <c r="L1392" s="244"/>
      <c r="M1392" s="245"/>
      <c r="N1392" s="246"/>
      <c r="O1392" s="246"/>
      <c r="P1392" s="246"/>
      <c r="Q1392" s="246"/>
      <c r="R1392" s="246"/>
      <c r="S1392" s="246"/>
      <c r="T1392" s="247"/>
      <c r="AT1392" s="248" t="s">
        <v>162</v>
      </c>
      <c r="AU1392" s="248" t="s">
        <v>89</v>
      </c>
      <c r="AV1392" s="15" t="s">
        <v>85</v>
      </c>
      <c r="AW1392" s="15" t="s">
        <v>34</v>
      </c>
      <c r="AX1392" s="15" t="s">
        <v>80</v>
      </c>
      <c r="AY1392" s="248" t="s">
        <v>151</v>
      </c>
    </row>
    <row r="1393" spans="2:51" s="13" customFormat="1" ht="10.199999999999999">
      <c r="B1393" s="217"/>
      <c r="C1393" s="218"/>
      <c r="D1393" s="213" t="s">
        <v>162</v>
      </c>
      <c r="E1393" s="219" t="s">
        <v>1</v>
      </c>
      <c r="F1393" s="220" t="s">
        <v>408</v>
      </c>
      <c r="G1393" s="218"/>
      <c r="H1393" s="221">
        <v>8.2590000000000003</v>
      </c>
      <c r="I1393" s="222"/>
      <c r="J1393" s="218"/>
      <c r="K1393" s="218"/>
      <c r="L1393" s="223"/>
      <c r="M1393" s="224"/>
      <c r="N1393" s="225"/>
      <c r="O1393" s="225"/>
      <c r="P1393" s="225"/>
      <c r="Q1393" s="225"/>
      <c r="R1393" s="225"/>
      <c r="S1393" s="225"/>
      <c r="T1393" s="226"/>
      <c r="AT1393" s="227" t="s">
        <v>162</v>
      </c>
      <c r="AU1393" s="227" t="s">
        <v>89</v>
      </c>
      <c r="AV1393" s="13" t="s">
        <v>89</v>
      </c>
      <c r="AW1393" s="13" t="s">
        <v>34</v>
      </c>
      <c r="AX1393" s="13" t="s">
        <v>80</v>
      </c>
      <c r="AY1393" s="227" t="s">
        <v>151</v>
      </c>
    </row>
    <row r="1394" spans="2:51" s="13" customFormat="1" ht="20.399999999999999">
      <c r="B1394" s="217"/>
      <c r="C1394" s="218"/>
      <c r="D1394" s="213" t="s">
        <v>162</v>
      </c>
      <c r="E1394" s="219" t="s">
        <v>1</v>
      </c>
      <c r="F1394" s="220" t="s">
        <v>409</v>
      </c>
      <c r="G1394" s="218"/>
      <c r="H1394" s="221">
        <v>5.5590000000000002</v>
      </c>
      <c r="I1394" s="222"/>
      <c r="J1394" s="218"/>
      <c r="K1394" s="218"/>
      <c r="L1394" s="223"/>
      <c r="M1394" s="224"/>
      <c r="N1394" s="225"/>
      <c r="O1394" s="225"/>
      <c r="P1394" s="225"/>
      <c r="Q1394" s="225"/>
      <c r="R1394" s="225"/>
      <c r="S1394" s="225"/>
      <c r="T1394" s="226"/>
      <c r="AT1394" s="227" t="s">
        <v>162</v>
      </c>
      <c r="AU1394" s="227" t="s">
        <v>89</v>
      </c>
      <c r="AV1394" s="13" t="s">
        <v>89</v>
      </c>
      <c r="AW1394" s="13" t="s">
        <v>34</v>
      </c>
      <c r="AX1394" s="13" t="s">
        <v>80</v>
      </c>
      <c r="AY1394" s="227" t="s">
        <v>151</v>
      </c>
    </row>
    <row r="1395" spans="2:51" s="15" customFormat="1" ht="10.199999999999999">
      <c r="B1395" s="239"/>
      <c r="C1395" s="240"/>
      <c r="D1395" s="213" t="s">
        <v>162</v>
      </c>
      <c r="E1395" s="241" t="s">
        <v>1</v>
      </c>
      <c r="F1395" s="242" t="s">
        <v>410</v>
      </c>
      <c r="G1395" s="240"/>
      <c r="H1395" s="241" t="s">
        <v>1</v>
      </c>
      <c r="I1395" s="243"/>
      <c r="J1395" s="240"/>
      <c r="K1395" s="240"/>
      <c r="L1395" s="244"/>
      <c r="M1395" s="245"/>
      <c r="N1395" s="246"/>
      <c r="O1395" s="246"/>
      <c r="P1395" s="246"/>
      <c r="Q1395" s="246"/>
      <c r="R1395" s="246"/>
      <c r="S1395" s="246"/>
      <c r="T1395" s="247"/>
      <c r="AT1395" s="248" t="s">
        <v>162</v>
      </c>
      <c r="AU1395" s="248" t="s">
        <v>89</v>
      </c>
      <c r="AV1395" s="15" t="s">
        <v>85</v>
      </c>
      <c r="AW1395" s="15" t="s">
        <v>34</v>
      </c>
      <c r="AX1395" s="15" t="s">
        <v>80</v>
      </c>
      <c r="AY1395" s="248" t="s">
        <v>151</v>
      </c>
    </row>
    <row r="1396" spans="2:51" s="13" customFormat="1" ht="10.199999999999999">
      <c r="B1396" s="217"/>
      <c r="C1396" s="218"/>
      <c r="D1396" s="213" t="s">
        <v>162</v>
      </c>
      <c r="E1396" s="219" t="s">
        <v>1</v>
      </c>
      <c r="F1396" s="220" t="s">
        <v>411</v>
      </c>
      <c r="G1396" s="218"/>
      <c r="H1396" s="221">
        <v>39.965000000000003</v>
      </c>
      <c r="I1396" s="222"/>
      <c r="J1396" s="218"/>
      <c r="K1396" s="218"/>
      <c r="L1396" s="223"/>
      <c r="M1396" s="224"/>
      <c r="N1396" s="225"/>
      <c r="O1396" s="225"/>
      <c r="P1396" s="225"/>
      <c r="Q1396" s="225"/>
      <c r="R1396" s="225"/>
      <c r="S1396" s="225"/>
      <c r="T1396" s="226"/>
      <c r="AT1396" s="227" t="s">
        <v>162</v>
      </c>
      <c r="AU1396" s="227" t="s">
        <v>89</v>
      </c>
      <c r="AV1396" s="13" t="s">
        <v>89</v>
      </c>
      <c r="AW1396" s="13" t="s">
        <v>34</v>
      </c>
      <c r="AX1396" s="13" t="s">
        <v>80</v>
      </c>
      <c r="AY1396" s="227" t="s">
        <v>151</v>
      </c>
    </row>
    <row r="1397" spans="2:51" s="15" customFormat="1" ht="10.199999999999999">
      <c r="B1397" s="239"/>
      <c r="C1397" s="240"/>
      <c r="D1397" s="213" t="s">
        <v>162</v>
      </c>
      <c r="E1397" s="241" t="s">
        <v>1</v>
      </c>
      <c r="F1397" s="242" t="s">
        <v>235</v>
      </c>
      <c r="G1397" s="240"/>
      <c r="H1397" s="241" t="s">
        <v>1</v>
      </c>
      <c r="I1397" s="243"/>
      <c r="J1397" s="240"/>
      <c r="K1397" s="240"/>
      <c r="L1397" s="244"/>
      <c r="M1397" s="245"/>
      <c r="N1397" s="246"/>
      <c r="O1397" s="246"/>
      <c r="P1397" s="246"/>
      <c r="Q1397" s="246"/>
      <c r="R1397" s="246"/>
      <c r="S1397" s="246"/>
      <c r="T1397" s="247"/>
      <c r="AT1397" s="248" t="s">
        <v>162</v>
      </c>
      <c r="AU1397" s="248" t="s">
        <v>89</v>
      </c>
      <c r="AV1397" s="15" t="s">
        <v>85</v>
      </c>
      <c r="AW1397" s="15" t="s">
        <v>34</v>
      </c>
      <c r="AX1397" s="15" t="s">
        <v>80</v>
      </c>
      <c r="AY1397" s="248" t="s">
        <v>151</v>
      </c>
    </row>
    <row r="1398" spans="2:51" s="13" customFormat="1" ht="10.199999999999999">
      <c r="B1398" s="217"/>
      <c r="C1398" s="218"/>
      <c r="D1398" s="213" t="s">
        <v>162</v>
      </c>
      <c r="E1398" s="219" t="s">
        <v>1</v>
      </c>
      <c r="F1398" s="220" t="s">
        <v>412</v>
      </c>
      <c r="G1398" s="218"/>
      <c r="H1398" s="221">
        <v>0.9</v>
      </c>
      <c r="I1398" s="222"/>
      <c r="J1398" s="218"/>
      <c r="K1398" s="218"/>
      <c r="L1398" s="223"/>
      <c r="M1398" s="224"/>
      <c r="N1398" s="225"/>
      <c r="O1398" s="225"/>
      <c r="P1398" s="225"/>
      <c r="Q1398" s="225"/>
      <c r="R1398" s="225"/>
      <c r="S1398" s="225"/>
      <c r="T1398" s="226"/>
      <c r="AT1398" s="227" t="s">
        <v>162</v>
      </c>
      <c r="AU1398" s="227" t="s">
        <v>89</v>
      </c>
      <c r="AV1398" s="13" t="s">
        <v>89</v>
      </c>
      <c r="AW1398" s="13" t="s">
        <v>34</v>
      </c>
      <c r="AX1398" s="13" t="s">
        <v>80</v>
      </c>
      <c r="AY1398" s="227" t="s">
        <v>151</v>
      </c>
    </row>
    <row r="1399" spans="2:51" s="13" customFormat="1" ht="10.199999999999999">
      <c r="B1399" s="217"/>
      <c r="C1399" s="218"/>
      <c r="D1399" s="213" t="s">
        <v>162</v>
      </c>
      <c r="E1399" s="219" t="s">
        <v>1</v>
      </c>
      <c r="F1399" s="220" t="s">
        <v>412</v>
      </c>
      <c r="G1399" s="218"/>
      <c r="H1399" s="221">
        <v>0.9</v>
      </c>
      <c r="I1399" s="222"/>
      <c r="J1399" s="218"/>
      <c r="K1399" s="218"/>
      <c r="L1399" s="223"/>
      <c r="M1399" s="224"/>
      <c r="N1399" s="225"/>
      <c r="O1399" s="225"/>
      <c r="P1399" s="225"/>
      <c r="Q1399" s="225"/>
      <c r="R1399" s="225"/>
      <c r="S1399" s="225"/>
      <c r="T1399" s="226"/>
      <c r="AT1399" s="227" t="s">
        <v>162</v>
      </c>
      <c r="AU1399" s="227" t="s">
        <v>89</v>
      </c>
      <c r="AV1399" s="13" t="s">
        <v>89</v>
      </c>
      <c r="AW1399" s="13" t="s">
        <v>34</v>
      </c>
      <c r="AX1399" s="13" t="s">
        <v>80</v>
      </c>
      <c r="AY1399" s="227" t="s">
        <v>151</v>
      </c>
    </row>
    <row r="1400" spans="2:51" s="13" customFormat="1" ht="10.199999999999999">
      <c r="B1400" s="217"/>
      <c r="C1400" s="218"/>
      <c r="D1400" s="213" t="s">
        <v>162</v>
      </c>
      <c r="E1400" s="219" t="s">
        <v>1</v>
      </c>
      <c r="F1400" s="220" t="s">
        <v>413</v>
      </c>
      <c r="G1400" s="218"/>
      <c r="H1400" s="221">
        <v>2.06</v>
      </c>
      <c r="I1400" s="222"/>
      <c r="J1400" s="218"/>
      <c r="K1400" s="218"/>
      <c r="L1400" s="223"/>
      <c r="M1400" s="224"/>
      <c r="N1400" s="225"/>
      <c r="O1400" s="225"/>
      <c r="P1400" s="225"/>
      <c r="Q1400" s="225"/>
      <c r="R1400" s="225"/>
      <c r="S1400" s="225"/>
      <c r="T1400" s="226"/>
      <c r="AT1400" s="227" t="s">
        <v>162</v>
      </c>
      <c r="AU1400" s="227" t="s">
        <v>89</v>
      </c>
      <c r="AV1400" s="13" t="s">
        <v>89</v>
      </c>
      <c r="AW1400" s="13" t="s">
        <v>34</v>
      </c>
      <c r="AX1400" s="13" t="s">
        <v>80</v>
      </c>
      <c r="AY1400" s="227" t="s">
        <v>151</v>
      </c>
    </row>
    <row r="1401" spans="2:51" s="13" customFormat="1" ht="10.199999999999999">
      <c r="B1401" s="217"/>
      <c r="C1401" s="218"/>
      <c r="D1401" s="213" t="s">
        <v>162</v>
      </c>
      <c r="E1401" s="219" t="s">
        <v>1</v>
      </c>
      <c r="F1401" s="220" t="s">
        <v>414</v>
      </c>
      <c r="G1401" s="218"/>
      <c r="H1401" s="221">
        <v>5.9640000000000004</v>
      </c>
      <c r="I1401" s="222"/>
      <c r="J1401" s="218"/>
      <c r="K1401" s="218"/>
      <c r="L1401" s="223"/>
      <c r="M1401" s="224"/>
      <c r="N1401" s="225"/>
      <c r="O1401" s="225"/>
      <c r="P1401" s="225"/>
      <c r="Q1401" s="225"/>
      <c r="R1401" s="225"/>
      <c r="S1401" s="225"/>
      <c r="T1401" s="226"/>
      <c r="AT1401" s="227" t="s">
        <v>162</v>
      </c>
      <c r="AU1401" s="227" t="s">
        <v>89</v>
      </c>
      <c r="AV1401" s="13" t="s">
        <v>89</v>
      </c>
      <c r="AW1401" s="13" t="s">
        <v>34</v>
      </c>
      <c r="AX1401" s="13" t="s">
        <v>80</v>
      </c>
      <c r="AY1401" s="227" t="s">
        <v>151</v>
      </c>
    </row>
    <row r="1402" spans="2:51" s="15" customFormat="1" ht="10.199999999999999">
      <c r="B1402" s="239"/>
      <c r="C1402" s="240"/>
      <c r="D1402" s="213" t="s">
        <v>162</v>
      </c>
      <c r="E1402" s="241" t="s">
        <v>1</v>
      </c>
      <c r="F1402" s="242" t="s">
        <v>415</v>
      </c>
      <c r="G1402" s="240"/>
      <c r="H1402" s="241" t="s">
        <v>1</v>
      </c>
      <c r="I1402" s="243"/>
      <c r="J1402" s="240"/>
      <c r="K1402" s="240"/>
      <c r="L1402" s="244"/>
      <c r="M1402" s="245"/>
      <c r="N1402" s="246"/>
      <c r="O1402" s="246"/>
      <c r="P1402" s="246"/>
      <c r="Q1402" s="246"/>
      <c r="R1402" s="246"/>
      <c r="S1402" s="246"/>
      <c r="T1402" s="247"/>
      <c r="AT1402" s="248" t="s">
        <v>162</v>
      </c>
      <c r="AU1402" s="248" t="s">
        <v>89</v>
      </c>
      <c r="AV1402" s="15" t="s">
        <v>85</v>
      </c>
      <c r="AW1402" s="15" t="s">
        <v>34</v>
      </c>
      <c r="AX1402" s="15" t="s">
        <v>80</v>
      </c>
      <c r="AY1402" s="248" t="s">
        <v>151</v>
      </c>
    </row>
    <row r="1403" spans="2:51" s="13" customFormat="1" ht="10.199999999999999">
      <c r="B1403" s="217"/>
      <c r="C1403" s="218"/>
      <c r="D1403" s="213" t="s">
        <v>162</v>
      </c>
      <c r="E1403" s="219" t="s">
        <v>1</v>
      </c>
      <c r="F1403" s="220" t="s">
        <v>416</v>
      </c>
      <c r="G1403" s="218"/>
      <c r="H1403" s="221">
        <v>15.568</v>
      </c>
      <c r="I1403" s="222"/>
      <c r="J1403" s="218"/>
      <c r="K1403" s="218"/>
      <c r="L1403" s="223"/>
      <c r="M1403" s="224"/>
      <c r="N1403" s="225"/>
      <c r="O1403" s="225"/>
      <c r="P1403" s="225"/>
      <c r="Q1403" s="225"/>
      <c r="R1403" s="225"/>
      <c r="S1403" s="225"/>
      <c r="T1403" s="226"/>
      <c r="AT1403" s="227" t="s">
        <v>162</v>
      </c>
      <c r="AU1403" s="227" t="s">
        <v>89</v>
      </c>
      <c r="AV1403" s="13" t="s">
        <v>89</v>
      </c>
      <c r="AW1403" s="13" t="s">
        <v>34</v>
      </c>
      <c r="AX1403" s="13" t="s">
        <v>80</v>
      </c>
      <c r="AY1403" s="227" t="s">
        <v>151</v>
      </c>
    </row>
    <row r="1404" spans="2:51" s="15" customFormat="1" ht="10.199999999999999">
      <c r="B1404" s="239"/>
      <c r="C1404" s="240"/>
      <c r="D1404" s="213" t="s">
        <v>162</v>
      </c>
      <c r="E1404" s="241" t="s">
        <v>1</v>
      </c>
      <c r="F1404" s="242" t="s">
        <v>417</v>
      </c>
      <c r="G1404" s="240"/>
      <c r="H1404" s="241" t="s">
        <v>1</v>
      </c>
      <c r="I1404" s="243"/>
      <c r="J1404" s="240"/>
      <c r="K1404" s="240"/>
      <c r="L1404" s="244"/>
      <c r="M1404" s="245"/>
      <c r="N1404" s="246"/>
      <c r="O1404" s="246"/>
      <c r="P1404" s="246"/>
      <c r="Q1404" s="246"/>
      <c r="R1404" s="246"/>
      <c r="S1404" s="246"/>
      <c r="T1404" s="247"/>
      <c r="AT1404" s="248" t="s">
        <v>162</v>
      </c>
      <c r="AU1404" s="248" t="s">
        <v>89</v>
      </c>
      <c r="AV1404" s="15" t="s">
        <v>85</v>
      </c>
      <c r="AW1404" s="15" t="s">
        <v>34</v>
      </c>
      <c r="AX1404" s="15" t="s">
        <v>80</v>
      </c>
      <c r="AY1404" s="248" t="s">
        <v>151</v>
      </c>
    </row>
    <row r="1405" spans="2:51" s="13" customFormat="1" ht="10.199999999999999">
      <c r="B1405" s="217"/>
      <c r="C1405" s="218"/>
      <c r="D1405" s="213" t="s">
        <v>162</v>
      </c>
      <c r="E1405" s="219" t="s">
        <v>1</v>
      </c>
      <c r="F1405" s="220" t="s">
        <v>418</v>
      </c>
      <c r="G1405" s="218"/>
      <c r="H1405" s="221">
        <v>1.52</v>
      </c>
      <c r="I1405" s="222"/>
      <c r="J1405" s="218"/>
      <c r="K1405" s="218"/>
      <c r="L1405" s="223"/>
      <c r="M1405" s="224"/>
      <c r="N1405" s="225"/>
      <c r="O1405" s="225"/>
      <c r="P1405" s="225"/>
      <c r="Q1405" s="225"/>
      <c r="R1405" s="225"/>
      <c r="S1405" s="225"/>
      <c r="T1405" s="226"/>
      <c r="AT1405" s="227" t="s">
        <v>162</v>
      </c>
      <c r="AU1405" s="227" t="s">
        <v>89</v>
      </c>
      <c r="AV1405" s="13" t="s">
        <v>89</v>
      </c>
      <c r="AW1405" s="13" t="s">
        <v>34</v>
      </c>
      <c r="AX1405" s="13" t="s">
        <v>80</v>
      </c>
      <c r="AY1405" s="227" t="s">
        <v>151</v>
      </c>
    </row>
    <row r="1406" spans="2:51" s="15" customFormat="1" ht="10.199999999999999">
      <c r="B1406" s="239"/>
      <c r="C1406" s="240"/>
      <c r="D1406" s="213" t="s">
        <v>162</v>
      </c>
      <c r="E1406" s="241" t="s">
        <v>1</v>
      </c>
      <c r="F1406" s="242" t="s">
        <v>419</v>
      </c>
      <c r="G1406" s="240"/>
      <c r="H1406" s="241" t="s">
        <v>1</v>
      </c>
      <c r="I1406" s="243"/>
      <c r="J1406" s="240"/>
      <c r="K1406" s="240"/>
      <c r="L1406" s="244"/>
      <c r="M1406" s="245"/>
      <c r="N1406" s="246"/>
      <c r="O1406" s="246"/>
      <c r="P1406" s="246"/>
      <c r="Q1406" s="246"/>
      <c r="R1406" s="246"/>
      <c r="S1406" s="246"/>
      <c r="T1406" s="247"/>
      <c r="AT1406" s="248" t="s">
        <v>162</v>
      </c>
      <c r="AU1406" s="248" t="s">
        <v>89</v>
      </c>
      <c r="AV1406" s="15" t="s">
        <v>85</v>
      </c>
      <c r="AW1406" s="15" t="s">
        <v>34</v>
      </c>
      <c r="AX1406" s="15" t="s">
        <v>80</v>
      </c>
      <c r="AY1406" s="248" t="s">
        <v>151</v>
      </c>
    </row>
    <row r="1407" spans="2:51" s="13" customFormat="1" ht="10.199999999999999">
      <c r="B1407" s="217"/>
      <c r="C1407" s="218"/>
      <c r="D1407" s="213" t="s">
        <v>162</v>
      </c>
      <c r="E1407" s="219" t="s">
        <v>1</v>
      </c>
      <c r="F1407" s="220" t="s">
        <v>420</v>
      </c>
      <c r="G1407" s="218"/>
      <c r="H1407" s="221">
        <v>23.4</v>
      </c>
      <c r="I1407" s="222"/>
      <c r="J1407" s="218"/>
      <c r="K1407" s="218"/>
      <c r="L1407" s="223"/>
      <c r="M1407" s="224"/>
      <c r="N1407" s="225"/>
      <c r="O1407" s="225"/>
      <c r="P1407" s="225"/>
      <c r="Q1407" s="225"/>
      <c r="R1407" s="225"/>
      <c r="S1407" s="225"/>
      <c r="T1407" s="226"/>
      <c r="AT1407" s="227" t="s">
        <v>162</v>
      </c>
      <c r="AU1407" s="227" t="s">
        <v>89</v>
      </c>
      <c r="AV1407" s="13" t="s">
        <v>89</v>
      </c>
      <c r="AW1407" s="13" t="s">
        <v>34</v>
      </c>
      <c r="AX1407" s="13" t="s">
        <v>80</v>
      </c>
      <c r="AY1407" s="227" t="s">
        <v>151</v>
      </c>
    </row>
    <row r="1408" spans="2:51" s="13" customFormat="1" ht="10.199999999999999">
      <c r="B1408" s="217"/>
      <c r="C1408" s="218"/>
      <c r="D1408" s="213" t="s">
        <v>162</v>
      </c>
      <c r="E1408" s="219" t="s">
        <v>1</v>
      </c>
      <c r="F1408" s="220" t="s">
        <v>421</v>
      </c>
      <c r="G1408" s="218"/>
      <c r="H1408" s="221">
        <v>5.6</v>
      </c>
      <c r="I1408" s="222"/>
      <c r="J1408" s="218"/>
      <c r="K1408" s="218"/>
      <c r="L1408" s="223"/>
      <c r="M1408" s="224"/>
      <c r="N1408" s="225"/>
      <c r="O1408" s="225"/>
      <c r="P1408" s="225"/>
      <c r="Q1408" s="225"/>
      <c r="R1408" s="225"/>
      <c r="S1408" s="225"/>
      <c r="T1408" s="226"/>
      <c r="AT1408" s="227" t="s">
        <v>162</v>
      </c>
      <c r="AU1408" s="227" t="s">
        <v>89</v>
      </c>
      <c r="AV1408" s="13" t="s">
        <v>89</v>
      </c>
      <c r="AW1408" s="13" t="s">
        <v>34</v>
      </c>
      <c r="AX1408" s="13" t="s">
        <v>80</v>
      </c>
      <c r="AY1408" s="227" t="s">
        <v>151</v>
      </c>
    </row>
    <row r="1409" spans="1:65" s="14" customFormat="1" ht="10.199999999999999">
      <c r="B1409" s="228"/>
      <c r="C1409" s="229"/>
      <c r="D1409" s="213" t="s">
        <v>162</v>
      </c>
      <c r="E1409" s="230" t="s">
        <v>1</v>
      </c>
      <c r="F1409" s="231" t="s">
        <v>164</v>
      </c>
      <c r="G1409" s="229"/>
      <c r="H1409" s="232">
        <v>299.65099999999995</v>
      </c>
      <c r="I1409" s="233"/>
      <c r="J1409" s="229"/>
      <c r="K1409" s="229"/>
      <c r="L1409" s="234"/>
      <c r="M1409" s="235"/>
      <c r="N1409" s="236"/>
      <c r="O1409" s="236"/>
      <c r="P1409" s="236"/>
      <c r="Q1409" s="236"/>
      <c r="R1409" s="236"/>
      <c r="S1409" s="236"/>
      <c r="T1409" s="237"/>
      <c r="AT1409" s="238" t="s">
        <v>162</v>
      </c>
      <c r="AU1409" s="238" t="s">
        <v>89</v>
      </c>
      <c r="AV1409" s="14" t="s">
        <v>158</v>
      </c>
      <c r="AW1409" s="14" t="s">
        <v>34</v>
      </c>
      <c r="AX1409" s="14" t="s">
        <v>85</v>
      </c>
      <c r="AY1409" s="238" t="s">
        <v>151</v>
      </c>
    </row>
    <row r="1410" spans="1:65" s="2" customFormat="1" ht="16.5" customHeight="1">
      <c r="A1410" s="35"/>
      <c r="B1410" s="36"/>
      <c r="C1410" s="249" t="s">
        <v>1563</v>
      </c>
      <c r="D1410" s="249" t="s">
        <v>216</v>
      </c>
      <c r="E1410" s="250" t="s">
        <v>1564</v>
      </c>
      <c r="F1410" s="251" t="s">
        <v>1565</v>
      </c>
      <c r="G1410" s="252" t="s">
        <v>231</v>
      </c>
      <c r="H1410" s="253">
        <v>314.63400000000001</v>
      </c>
      <c r="I1410" s="254"/>
      <c r="J1410" s="255">
        <f>ROUND(I1410*H1410,2)</f>
        <v>0</v>
      </c>
      <c r="K1410" s="251" t="s">
        <v>157</v>
      </c>
      <c r="L1410" s="256"/>
      <c r="M1410" s="257" t="s">
        <v>1</v>
      </c>
      <c r="N1410" s="258" t="s">
        <v>45</v>
      </c>
      <c r="O1410" s="72"/>
      <c r="P1410" s="209">
        <f>O1410*H1410</f>
        <v>0</v>
      </c>
      <c r="Q1410" s="209">
        <v>0</v>
      </c>
      <c r="R1410" s="209">
        <f>Q1410*H1410</f>
        <v>0</v>
      </c>
      <c r="S1410" s="209">
        <v>0</v>
      </c>
      <c r="T1410" s="210">
        <f>S1410*H1410</f>
        <v>0</v>
      </c>
      <c r="U1410" s="35"/>
      <c r="V1410" s="35"/>
      <c r="W1410" s="35"/>
      <c r="X1410" s="35"/>
      <c r="Y1410" s="35"/>
      <c r="Z1410" s="35"/>
      <c r="AA1410" s="35"/>
      <c r="AB1410" s="35"/>
      <c r="AC1410" s="35"/>
      <c r="AD1410" s="35"/>
      <c r="AE1410" s="35"/>
      <c r="AR1410" s="211" t="s">
        <v>367</v>
      </c>
      <c r="AT1410" s="211" t="s">
        <v>216</v>
      </c>
      <c r="AU1410" s="211" t="s">
        <v>89</v>
      </c>
      <c r="AY1410" s="18" t="s">
        <v>151</v>
      </c>
      <c r="BE1410" s="212">
        <f>IF(N1410="základní",J1410,0)</f>
        <v>0</v>
      </c>
      <c r="BF1410" s="212">
        <f>IF(N1410="snížená",J1410,0)</f>
        <v>0</v>
      </c>
      <c r="BG1410" s="212">
        <f>IF(N1410="zákl. přenesená",J1410,0)</f>
        <v>0</v>
      </c>
      <c r="BH1410" s="212">
        <f>IF(N1410="sníž. přenesená",J1410,0)</f>
        <v>0</v>
      </c>
      <c r="BI1410" s="212">
        <f>IF(N1410="nulová",J1410,0)</f>
        <v>0</v>
      </c>
      <c r="BJ1410" s="18" t="s">
        <v>85</v>
      </c>
      <c r="BK1410" s="212">
        <f>ROUND(I1410*H1410,2)</f>
        <v>0</v>
      </c>
      <c r="BL1410" s="18" t="s">
        <v>264</v>
      </c>
      <c r="BM1410" s="211" t="s">
        <v>1566</v>
      </c>
    </row>
    <row r="1411" spans="1:65" s="13" customFormat="1" ht="10.199999999999999">
      <c r="B1411" s="217"/>
      <c r="C1411" s="218"/>
      <c r="D1411" s="213" t="s">
        <v>162</v>
      </c>
      <c r="E1411" s="218"/>
      <c r="F1411" s="220" t="s">
        <v>1567</v>
      </c>
      <c r="G1411" s="218"/>
      <c r="H1411" s="221">
        <v>314.63400000000001</v>
      </c>
      <c r="I1411" s="222"/>
      <c r="J1411" s="218"/>
      <c r="K1411" s="218"/>
      <c r="L1411" s="223"/>
      <c r="M1411" s="224"/>
      <c r="N1411" s="225"/>
      <c r="O1411" s="225"/>
      <c r="P1411" s="225"/>
      <c r="Q1411" s="225"/>
      <c r="R1411" s="225"/>
      <c r="S1411" s="225"/>
      <c r="T1411" s="226"/>
      <c r="AT1411" s="227" t="s">
        <v>162</v>
      </c>
      <c r="AU1411" s="227" t="s">
        <v>89</v>
      </c>
      <c r="AV1411" s="13" t="s">
        <v>89</v>
      </c>
      <c r="AW1411" s="13" t="s">
        <v>4</v>
      </c>
      <c r="AX1411" s="13" t="s">
        <v>85</v>
      </c>
      <c r="AY1411" s="227" t="s">
        <v>151</v>
      </c>
    </row>
    <row r="1412" spans="1:65" s="2" customFormat="1" ht="24" customHeight="1">
      <c r="A1412" s="35"/>
      <c r="B1412" s="36"/>
      <c r="C1412" s="200" t="s">
        <v>1568</v>
      </c>
      <c r="D1412" s="200" t="s">
        <v>153</v>
      </c>
      <c r="E1412" s="201" t="s">
        <v>1569</v>
      </c>
      <c r="F1412" s="202" t="s">
        <v>1570</v>
      </c>
      <c r="G1412" s="203" t="s">
        <v>231</v>
      </c>
      <c r="H1412" s="204">
        <v>213.185</v>
      </c>
      <c r="I1412" s="205"/>
      <c r="J1412" s="206">
        <f>ROUND(I1412*H1412,2)</f>
        <v>0</v>
      </c>
      <c r="K1412" s="202" t="s">
        <v>157</v>
      </c>
      <c r="L1412" s="40"/>
      <c r="M1412" s="207" t="s">
        <v>1</v>
      </c>
      <c r="N1412" s="208" t="s">
        <v>45</v>
      </c>
      <c r="O1412" s="72"/>
      <c r="P1412" s="209">
        <f>O1412*H1412</f>
        <v>0</v>
      </c>
      <c r="Q1412" s="209">
        <v>0</v>
      </c>
      <c r="R1412" s="209">
        <f>Q1412*H1412</f>
        <v>0</v>
      </c>
      <c r="S1412" s="209">
        <v>0</v>
      </c>
      <c r="T1412" s="210">
        <f>S1412*H1412</f>
        <v>0</v>
      </c>
      <c r="U1412" s="35"/>
      <c r="V1412" s="35"/>
      <c r="W1412" s="35"/>
      <c r="X1412" s="35"/>
      <c r="Y1412" s="35"/>
      <c r="Z1412" s="35"/>
      <c r="AA1412" s="35"/>
      <c r="AB1412" s="35"/>
      <c r="AC1412" s="35"/>
      <c r="AD1412" s="35"/>
      <c r="AE1412" s="35"/>
      <c r="AR1412" s="211" t="s">
        <v>264</v>
      </c>
      <c r="AT1412" s="211" t="s">
        <v>153</v>
      </c>
      <c r="AU1412" s="211" t="s">
        <v>89</v>
      </c>
      <c r="AY1412" s="18" t="s">
        <v>151</v>
      </c>
      <c r="BE1412" s="212">
        <f>IF(N1412="základní",J1412,0)</f>
        <v>0</v>
      </c>
      <c r="BF1412" s="212">
        <f>IF(N1412="snížená",J1412,0)</f>
        <v>0</v>
      </c>
      <c r="BG1412" s="212">
        <f>IF(N1412="zákl. přenesená",J1412,0)</f>
        <v>0</v>
      </c>
      <c r="BH1412" s="212">
        <f>IF(N1412="sníž. přenesená",J1412,0)</f>
        <v>0</v>
      </c>
      <c r="BI1412" s="212">
        <f>IF(N1412="nulová",J1412,0)</f>
        <v>0</v>
      </c>
      <c r="BJ1412" s="18" t="s">
        <v>85</v>
      </c>
      <c r="BK1412" s="212">
        <f>ROUND(I1412*H1412,2)</f>
        <v>0</v>
      </c>
      <c r="BL1412" s="18" t="s">
        <v>264</v>
      </c>
      <c r="BM1412" s="211" t="s">
        <v>1571</v>
      </c>
    </row>
    <row r="1413" spans="1:65" s="2" customFormat="1" ht="19.2">
      <c r="A1413" s="35"/>
      <c r="B1413" s="36"/>
      <c r="C1413" s="37"/>
      <c r="D1413" s="213" t="s">
        <v>160</v>
      </c>
      <c r="E1413" s="37"/>
      <c r="F1413" s="214" t="s">
        <v>1572</v>
      </c>
      <c r="G1413" s="37"/>
      <c r="H1413" s="37"/>
      <c r="I1413" s="112"/>
      <c r="J1413" s="37"/>
      <c r="K1413" s="37"/>
      <c r="L1413" s="40"/>
      <c r="M1413" s="215"/>
      <c r="N1413" s="216"/>
      <c r="O1413" s="72"/>
      <c r="P1413" s="72"/>
      <c r="Q1413" s="72"/>
      <c r="R1413" s="72"/>
      <c r="S1413" s="72"/>
      <c r="T1413" s="73"/>
      <c r="U1413" s="35"/>
      <c r="V1413" s="35"/>
      <c r="W1413" s="35"/>
      <c r="X1413" s="35"/>
      <c r="Y1413" s="35"/>
      <c r="Z1413" s="35"/>
      <c r="AA1413" s="35"/>
      <c r="AB1413" s="35"/>
      <c r="AC1413" s="35"/>
      <c r="AD1413" s="35"/>
      <c r="AE1413" s="35"/>
      <c r="AT1413" s="18" t="s">
        <v>160</v>
      </c>
      <c r="AU1413" s="18" t="s">
        <v>89</v>
      </c>
    </row>
    <row r="1414" spans="1:65" s="15" customFormat="1" ht="10.199999999999999">
      <c r="B1414" s="239"/>
      <c r="C1414" s="240"/>
      <c r="D1414" s="213" t="s">
        <v>162</v>
      </c>
      <c r="E1414" s="241" t="s">
        <v>1</v>
      </c>
      <c r="F1414" s="242" t="s">
        <v>381</v>
      </c>
      <c r="G1414" s="240"/>
      <c r="H1414" s="241" t="s">
        <v>1</v>
      </c>
      <c r="I1414" s="243"/>
      <c r="J1414" s="240"/>
      <c r="K1414" s="240"/>
      <c r="L1414" s="244"/>
      <c r="M1414" s="245"/>
      <c r="N1414" s="246"/>
      <c r="O1414" s="246"/>
      <c r="P1414" s="246"/>
      <c r="Q1414" s="246"/>
      <c r="R1414" s="246"/>
      <c r="S1414" s="246"/>
      <c r="T1414" s="247"/>
      <c r="AT1414" s="248" t="s">
        <v>162</v>
      </c>
      <c r="AU1414" s="248" t="s">
        <v>89</v>
      </c>
      <c r="AV1414" s="15" t="s">
        <v>85</v>
      </c>
      <c r="AW1414" s="15" t="s">
        <v>34</v>
      </c>
      <c r="AX1414" s="15" t="s">
        <v>80</v>
      </c>
      <c r="AY1414" s="248" t="s">
        <v>151</v>
      </c>
    </row>
    <row r="1415" spans="1:65" s="13" customFormat="1" ht="10.199999999999999">
      <c r="B1415" s="217"/>
      <c r="C1415" s="218"/>
      <c r="D1415" s="213" t="s">
        <v>162</v>
      </c>
      <c r="E1415" s="219" t="s">
        <v>1</v>
      </c>
      <c r="F1415" s="220" t="s">
        <v>1573</v>
      </c>
      <c r="G1415" s="218"/>
      <c r="H1415" s="221">
        <v>3.92</v>
      </c>
      <c r="I1415" s="222"/>
      <c r="J1415" s="218"/>
      <c r="K1415" s="218"/>
      <c r="L1415" s="223"/>
      <c r="M1415" s="224"/>
      <c r="N1415" s="225"/>
      <c r="O1415" s="225"/>
      <c r="P1415" s="225"/>
      <c r="Q1415" s="225"/>
      <c r="R1415" s="225"/>
      <c r="S1415" s="225"/>
      <c r="T1415" s="226"/>
      <c r="AT1415" s="227" t="s">
        <v>162</v>
      </c>
      <c r="AU1415" s="227" t="s">
        <v>89</v>
      </c>
      <c r="AV1415" s="13" t="s">
        <v>89</v>
      </c>
      <c r="AW1415" s="13" t="s">
        <v>34</v>
      </c>
      <c r="AX1415" s="13" t="s">
        <v>80</v>
      </c>
      <c r="AY1415" s="227" t="s">
        <v>151</v>
      </c>
    </row>
    <row r="1416" spans="1:65" s="13" customFormat="1" ht="10.199999999999999">
      <c r="B1416" s="217"/>
      <c r="C1416" s="218"/>
      <c r="D1416" s="213" t="s">
        <v>162</v>
      </c>
      <c r="E1416" s="219" t="s">
        <v>1</v>
      </c>
      <c r="F1416" s="220" t="s">
        <v>1574</v>
      </c>
      <c r="G1416" s="218"/>
      <c r="H1416" s="221">
        <v>4.7249999999999996</v>
      </c>
      <c r="I1416" s="222"/>
      <c r="J1416" s="218"/>
      <c r="K1416" s="218"/>
      <c r="L1416" s="223"/>
      <c r="M1416" s="224"/>
      <c r="N1416" s="225"/>
      <c r="O1416" s="225"/>
      <c r="P1416" s="225"/>
      <c r="Q1416" s="225"/>
      <c r="R1416" s="225"/>
      <c r="S1416" s="225"/>
      <c r="T1416" s="226"/>
      <c r="AT1416" s="227" t="s">
        <v>162</v>
      </c>
      <c r="AU1416" s="227" t="s">
        <v>89</v>
      </c>
      <c r="AV1416" s="13" t="s">
        <v>89</v>
      </c>
      <c r="AW1416" s="13" t="s">
        <v>34</v>
      </c>
      <c r="AX1416" s="13" t="s">
        <v>80</v>
      </c>
      <c r="AY1416" s="227" t="s">
        <v>151</v>
      </c>
    </row>
    <row r="1417" spans="1:65" s="15" customFormat="1" ht="10.199999999999999">
      <c r="B1417" s="239"/>
      <c r="C1417" s="240"/>
      <c r="D1417" s="213" t="s">
        <v>162</v>
      </c>
      <c r="E1417" s="241" t="s">
        <v>1</v>
      </c>
      <c r="F1417" s="242" t="s">
        <v>383</v>
      </c>
      <c r="G1417" s="240"/>
      <c r="H1417" s="241" t="s">
        <v>1</v>
      </c>
      <c r="I1417" s="243"/>
      <c r="J1417" s="240"/>
      <c r="K1417" s="240"/>
      <c r="L1417" s="244"/>
      <c r="M1417" s="245"/>
      <c r="N1417" s="246"/>
      <c r="O1417" s="246"/>
      <c r="P1417" s="246"/>
      <c r="Q1417" s="246"/>
      <c r="R1417" s="246"/>
      <c r="S1417" s="246"/>
      <c r="T1417" s="247"/>
      <c r="AT1417" s="248" t="s">
        <v>162</v>
      </c>
      <c r="AU1417" s="248" t="s">
        <v>89</v>
      </c>
      <c r="AV1417" s="15" t="s">
        <v>85</v>
      </c>
      <c r="AW1417" s="15" t="s">
        <v>34</v>
      </c>
      <c r="AX1417" s="15" t="s">
        <v>80</v>
      </c>
      <c r="AY1417" s="248" t="s">
        <v>151</v>
      </c>
    </row>
    <row r="1418" spans="1:65" s="13" customFormat="1" ht="10.199999999999999">
      <c r="B1418" s="217"/>
      <c r="C1418" s="218"/>
      <c r="D1418" s="213" t="s">
        <v>162</v>
      </c>
      <c r="E1418" s="219" t="s">
        <v>1</v>
      </c>
      <c r="F1418" s="220" t="s">
        <v>1573</v>
      </c>
      <c r="G1418" s="218"/>
      <c r="H1418" s="221">
        <v>3.92</v>
      </c>
      <c r="I1418" s="222"/>
      <c r="J1418" s="218"/>
      <c r="K1418" s="218"/>
      <c r="L1418" s="223"/>
      <c r="M1418" s="224"/>
      <c r="N1418" s="225"/>
      <c r="O1418" s="225"/>
      <c r="P1418" s="225"/>
      <c r="Q1418" s="225"/>
      <c r="R1418" s="225"/>
      <c r="S1418" s="225"/>
      <c r="T1418" s="226"/>
      <c r="AT1418" s="227" t="s">
        <v>162</v>
      </c>
      <c r="AU1418" s="227" t="s">
        <v>89</v>
      </c>
      <c r="AV1418" s="13" t="s">
        <v>89</v>
      </c>
      <c r="AW1418" s="13" t="s">
        <v>34</v>
      </c>
      <c r="AX1418" s="13" t="s">
        <v>80</v>
      </c>
      <c r="AY1418" s="227" t="s">
        <v>151</v>
      </c>
    </row>
    <row r="1419" spans="1:65" s="13" customFormat="1" ht="10.199999999999999">
      <c r="B1419" s="217"/>
      <c r="C1419" s="218"/>
      <c r="D1419" s="213" t="s">
        <v>162</v>
      </c>
      <c r="E1419" s="219" t="s">
        <v>1</v>
      </c>
      <c r="F1419" s="220" t="s">
        <v>1575</v>
      </c>
      <c r="G1419" s="218"/>
      <c r="H1419" s="221">
        <v>4.1849999999999996</v>
      </c>
      <c r="I1419" s="222"/>
      <c r="J1419" s="218"/>
      <c r="K1419" s="218"/>
      <c r="L1419" s="223"/>
      <c r="M1419" s="224"/>
      <c r="N1419" s="225"/>
      <c r="O1419" s="225"/>
      <c r="P1419" s="225"/>
      <c r="Q1419" s="225"/>
      <c r="R1419" s="225"/>
      <c r="S1419" s="225"/>
      <c r="T1419" s="226"/>
      <c r="AT1419" s="227" t="s">
        <v>162</v>
      </c>
      <c r="AU1419" s="227" t="s">
        <v>89</v>
      </c>
      <c r="AV1419" s="13" t="s">
        <v>89</v>
      </c>
      <c r="AW1419" s="13" t="s">
        <v>34</v>
      </c>
      <c r="AX1419" s="13" t="s">
        <v>80</v>
      </c>
      <c r="AY1419" s="227" t="s">
        <v>151</v>
      </c>
    </row>
    <row r="1420" spans="1:65" s="13" customFormat="1" ht="10.199999999999999">
      <c r="B1420" s="217"/>
      <c r="C1420" s="218"/>
      <c r="D1420" s="213" t="s">
        <v>162</v>
      </c>
      <c r="E1420" s="219" t="s">
        <v>1</v>
      </c>
      <c r="F1420" s="220" t="s">
        <v>1576</v>
      </c>
      <c r="G1420" s="218"/>
      <c r="H1420" s="221">
        <v>1.99</v>
      </c>
      <c r="I1420" s="222"/>
      <c r="J1420" s="218"/>
      <c r="K1420" s="218"/>
      <c r="L1420" s="223"/>
      <c r="M1420" s="224"/>
      <c r="N1420" s="225"/>
      <c r="O1420" s="225"/>
      <c r="P1420" s="225"/>
      <c r="Q1420" s="225"/>
      <c r="R1420" s="225"/>
      <c r="S1420" s="225"/>
      <c r="T1420" s="226"/>
      <c r="AT1420" s="227" t="s">
        <v>162</v>
      </c>
      <c r="AU1420" s="227" t="s">
        <v>89</v>
      </c>
      <c r="AV1420" s="13" t="s">
        <v>89</v>
      </c>
      <c r="AW1420" s="13" t="s">
        <v>34</v>
      </c>
      <c r="AX1420" s="13" t="s">
        <v>80</v>
      </c>
      <c r="AY1420" s="227" t="s">
        <v>151</v>
      </c>
    </row>
    <row r="1421" spans="1:65" s="15" customFormat="1" ht="10.199999999999999">
      <c r="B1421" s="239"/>
      <c r="C1421" s="240"/>
      <c r="D1421" s="213" t="s">
        <v>162</v>
      </c>
      <c r="E1421" s="241" t="s">
        <v>1</v>
      </c>
      <c r="F1421" s="242" t="s">
        <v>386</v>
      </c>
      <c r="G1421" s="240"/>
      <c r="H1421" s="241" t="s">
        <v>1</v>
      </c>
      <c r="I1421" s="243"/>
      <c r="J1421" s="240"/>
      <c r="K1421" s="240"/>
      <c r="L1421" s="244"/>
      <c r="M1421" s="245"/>
      <c r="N1421" s="246"/>
      <c r="O1421" s="246"/>
      <c r="P1421" s="246"/>
      <c r="Q1421" s="246"/>
      <c r="R1421" s="246"/>
      <c r="S1421" s="246"/>
      <c r="T1421" s="247"/>
      <c r="AT1421" s="248" t="s">
        <v>162</v>
      </c>
      <c r="AU1421" s="248" t="s">
        <v>89</v>
      </c>
      <c r="AV1421" s="15" t="s">
        <v>85</v>
      </c>
      <c r="AW1421" s="15" t="s">
        <v>34</v>
      </c>
      <c r="AX1421" s="15" t="s">
        <v>80</v>
      </c>
      <c r="AY1421" s="248" t="s">
        <v>151</v>
      </c>
    </row>
    <row r="1422" spans="1:65" s="13" customFormat="1" ht="10.199999999999999">
      <c r="B1422" s="217"/>
      <c r="C1422" s="218"/>
      <c r="D1422" s="213" t="s">
        <v>162</v>
      </c>
      <c r="E1422" s="219" t="s">
        <v>1</v>
      </c>
      <c r="F1422" s="220" t="s">
        <v>1577</v>
      </c>
      <c r="G1422" s="218"/>
      <c r="H1422" s="221">
        <v>1.5760000000000001</v>
      </c>
      <c r="I1422" s="222"/>
      <c r="J1422" s="218"/>
      <c r="K1422" s="218"/>
      <c r="L1422" s="223"/>
      <c r="M1422" s="224"/>
      <c r="N1422" s="225"/>
      <c r="O1422" s="225"/>
      <c r="P1422" s="225"/>
      <c r="Q1422" s="225"/>
      <c r="R1422" s="225"/>
      <c r="S1422" s="225"/>
      <c r="T1422" s="226"/>
      <c r="AT1422" s="227" t="s">
        <v>162</v>
      </c>
      <c r="AU1422" s="227" t="s">
        <v>89</v>
      </c>
      <c r="AV1422" s="13" t="s">
        <v>89</v>
      </c>
      <c r="AW1422" s="13" t="s">
        <v>34</v>
      </c>
      <c r="AX1422" s="13" t="s">
        <v>80</v>
      </c>
      <c r="AY1422" s="227" t="s">
        <v>151</v>
      </c>
    </row>
    <row r="1423" spans="1:65" s="13" customFormat="1" ht="10.199999999999999">
      <c r="B1423" s="217"/>
      <c r="C1423" s="218"/>
      <c r="D1423" s="213" t="s">
        <v>162</v>
      </c>
      <c r="E1423" s="219" t="s">
        <v>1</v>
      </c>
      <c r="F1423" s="220" t="s">
        <v>1578</v>
      </c>
      <c r="G1423" s="218"/>
      <c r="H1423" s="221">
        <v>3.78</v>
      </c>
      <c r="I1423" s="222"/>
      <c r="J1423" s="218"/>
      <c r="K1423" s="218"/>
      <c r="L1423" s="223"/>
      <c r="M1423" s="224"/>
      <c r="N1423" s="225"/>
      <c r="O1423" s="225"/>
      <c r="P1423" s="225"/>
      <c r="Q1423" s="225"/>
      <c r="R1423" s="225"/>
      <c r="S1423" s="225"/>
      <c r="T1423" s="226"/>
      <c r="AT1423" s="227" t="s">
        <v>162</v>
      </c>
      <c r="AU1423" s="227" t="s">
        <v>89</v>
      </c>
      <c r="AV1423" s="13" t="s">
        <v>89</v>
      </c>
      <c r="AW1423" s="13" t="s">
        <v>34</v>
      </c>
      <c r="AX1423" s="13" t="s">
        <v>80</v>
      </c>
      <c r="AY1423" s="227" t="s">
        <v>151</v>
      </c>
    </row>
    <row r="1424" spans="1:65" s="15" customFormat="1" ht="10.199999999999999">
      <c r="B1424" s="239"/>
      <c r="C1424" s="240"/>
      <c r="D1424" s="213" t="s">
        <v>162</v>
      </c>
      <c r="E1424" s="241" t="s">
        <v>1</v>
      </c>
      <c r="F1424" s="242" t="s">
        <v>388</v>
      </c>
      <c r="G1424" s="240"/>
      <c r="H1424" s="241" t="s">
        <v>1</v>
      </c>
      <c r="I1424" s="243"/>
      <c r="J1424" s="240"/>
      <c r="K1424" s="240"/>
      <c r="L1424" s="244"/>
      <c r="M1424" s="245"/>
      <c r="N1424" s="246"/>
      <c r="O1424" s="246"/>
      <c r="P1424" s="246"/>
      <c r="Q1424" s="246"/>
      <c r="R1424" s="246"/>
      <c r="S1424" s="246"/>
      <c r="T1424" s="247"/>
      <c r="AT1424" s="248" t="s">
        <v>162</v>
      </c>
      <c r="AU1424" s="248" t="s">
        <v>89</v>
      </c>
      <c r="AV1424" s="15" t="s">
        <v>85</v>
      </c>
      <c r="AW1424" s="15" t="s">
        <v>34</v>
      </c>
      <c r="AX1424" s="15" t="s">
        <v>80</v>
      </c>
      <c r="AY1424" s="248" t="s">
        <v>151</v>
      </c>
    </row>
    <row r="1425" spans="2:51" s="13" customFormat="1" ht="10.199999999999999">
      <c r="B1425" s="217"/>
      <c r="C1425" s="218"/>
      <c r="D1425" s="213" t="s">
        <v>162</v>
      </c>
      <c r="E1425" s="219" t="s">
        <v>1</v>
      </c>
      <c r="F1425" s="220" t="s">
        <v>1579</v>
      </c>
      <c r="G1425" s="218"/>
      <c r="H1425" s="221">
        <v>7.92</v>
      </c>
      <c r="I1425" s="222"/>
      <c r="J1425" s="218"/>
      <c r="K1425" s="218"/>
      <c r="L1425" s="223"/>
      <c r="M1425" s="224"/>
      <c r="N1425" s="225"/>
      <c r="O1425" s="225"/>
      <c r="P1425" s="225"/>
      <c r="Q1425" s="225"/>
      <c r="R1425" s="225"/>
      <c r="S1425" s="225"/>
      <c r="T1425" s="226"/>
      <c r="AT1425" s="227" t="s">
        <v>162</v>
      </c>
      <c r="AU1425" s="227" t="s">
        <v>89</v>
      </c>
      <c r="AV1425" s="13" t="s">
        <v>89</v>
      </c>
      <c r="AW1425" s="13" t="s">
        <v>34</v>
      </c>
      <c r="AX1425" s="13" t="s">
        <v>80</v>
      </c>
      <c r="AY1425" s="227" t="s">
        <v>151</v>
      </c>
    </row>
    <row r="1426" spans="2:51" s="13" customFormat="1" ht="10.199999999999999">
      <c r="B1426" s="217"/>
      <c r="C1426" s="218"/>
      <c r="D1426" s="213" t="s">
        <v>162</v>
      </c>
      <c r="E1426" s="219" t="s">
        <v>1</v>
      </c>
      <c r="F1426" s="220" t="s">
        <v>1580</v>
      </c>
      <c r="G1426" s="218"/>
      <c r="H1426" s="221">
        <v>3.96</v>
      </c>
      <c r="I1426" s="222"/>
      <c r="J1426" s="218"/>
      <c r="K1426" s="218"/>
      <c r="L1426" s="223"/>
      <c r="M1426" s="224"/>
      <c r="N1426" s="225"/>
      <c r="O1426" s="225"/>
      <c r="P1426" s="225"/>
      <c r="Q1426" s="225"/>
      <c r="R1426" s="225"/>
      <c r="S1426" s="225"/>
      <c r="T1426" s="226"/>
      <c r="AT1426" s="227" t="s">
        <v>162</v>
      </c>
      <c r="AU1426" s="227" t="s">
        <v>89</v>
      </c>
      <c r="AV1426" s="13" t="s">
        <v>89</v>
      </c>
      <c r="AW1426" s="13" t="s">
        <v>34</v>
      </c>
      <c r="AX1426" s="13" t="s">
        <v>80</v>
      </c>
      <c r="AY1426" s="227" t="s">
        <v>151</v>
      </c>
    </row>
    <row r="1427" spans="2:51" s="13" customFormat="1" ht="10.199999999999999">
      <c r="B1427" s="217"/>
      <c r="C1427" s="218"/>
      <c r="D1427" s="213" t="s">
        <v>162</v>
      </c>
      <c r="E1427" s="219" t="s">
        <v>1</v>
      </c>
      <c r="F1427" s="220" t="s">
        <v>1581</v>
      </c>
      <c r="G1427" s="218"/>
      <c r="H1427" s="221">
        <v>6.82</v>
      </c>
      <c r="I1427" s="222"/>
      <c r="J1427" s="218"/>
      <c r="K1427" s="218"/>
      <c r="L1427" s="223"/>
      <c r="M1427" s="224"/>
      <c r="N1427" s="225"/>
      <c r="O1427" s="225"/>
      <c r="P1427" s="225"/>
      <c r="Q1427" s="225"/>
      <c r="R1427" s="225"/>
      <c r="S1427" s="225"/>
      <c r="T1427" s="226"/>
      <c r="AT1427" s="227" t="s">
        <v>162</v>
      </c>
      <c r="AU1427" s="227" t="s">
        <v>89</v>
      </c>
      <c r="AV1427" s="13" t="s">
        <v>89</v>
      </c>
      <c r="AW1427" s="13" t="s">
        <v>34</v>
      </c>
      <c r="AX1427" s="13" t="s">
        <v>80</v>
      </c>
      <c r="AY1427" s="227" t="s">
        <v>151</v>
      </c>
    </row>
    <row r="1428" spans="2:51" s="13" customFormat="1" ht="10.199999999999999">
      <c r="B1428" s="217"/>
      <c r="C1428" s="218"/>
      <c r="D1428" s="213" t="s">
        <v>162</v>
      </c>
      <c r="E1428" s="219" t="s">
        <v>1</v>
      </c>
      <c r="F1428" s="220" t="s">
        <v>1577</v>
      </c>
      <c r="G1428" s="218"/>
      <c r="H1428" s="221">
        <v>1.5760000000000001</v>
      </c>
      <c r="I1428" s="222"/>
      <c r="J1428" s="218"/>
      <c r="K1428" s="218"/>
      <c r="L1428" s="223"/>
      <c r="M1428" s="224"/>
      <c r="N1428" s="225"/>
      <c r="O1428" s="225"/>
      <c r="P1428" s="225"/>
      <c r="Q1428" s="225"/>
      <c r="R1428" s="225"/>
      <c r="S1428" s="225"/>
      <c r="T1428" s="226"/>
      <c r="AT1428" s="227" t="s">
        <v>162</v>
      </c>
      <c r="AU1428" s="227" t="s">
        <v>89</v>
      </c>
      <c r="AV1428" s="13" t="s">
        <v>89</v>
      </c>
      <c r="AW1428" s="13" t="s">
        <v>34</v>
      </c>
      <c r="AX1428" s="13" t="s">
        <v>80</v>
      </c>
      <c r="AY1428" s="227" t="s">
        <v>151</v>
      </c>
    </row>
    <row r="1429" spans="2:51" s="15" customFormat="1" ht="10.199999999999999">
      <c r="B1429" s="239"/>
      <c r="C1429" s="240"/>
      <c r="D1429" s="213" t="s">
        <v>162</v>
      </c>
      <c r="E1429" s="241" t="s">
        <v>1</v>
      </c>
      <c r="F1429" s="242" t="s">
        <v>395</v>
      </c>
      <c r="G1429" s="240"/>
      <c r="H1429" s="241" t="s">
        <v>1</v>
      </c>
      <c r="I1429" s="243"/>
      <c r="J1429" s="240"/>
      <c r="K1429" s="240"/>
      <c r="L1429" s="244"/>
      <c r="M1429" s="245"/>
      <c r="N1429" s="246"/>
      <c r="O1429" s="246"/>
      <c r="P1429" s="246"/>
      <c r="Q1429" s="246"/>
      <c r="R1429" s="246"/>
      <c r="S1429" s="246"/>
      <c r="T1429" s="247"/>
      <c r="AT1429" s="248" t="s">
        <v>162</v>
      </c>
      <c r="AU1429" s="248" t="s">
        <v>89</v>
      </c>
      <c r="AV1429" s="15" t="s">
        <v>85</v>
      </c>
      <c r="AW1429" s="15" t="s">
        <v>34</v>
      </c>
      <c r="AX1429" s="15" t="s">
        <v>80</v>
      </c>
      <c r="AY1429" s="248" t="s">
        <v>151</v>
      </c>
    </row>
    <row r="1430" spans="2:51" s="13" customFormat="1" ht="10.199999999999999">
      <c r="B1430" s="217"/>
      <c r="C1430" s="218"/>
      <c r="D1430" s="213" t="s">
        <v>162</v>
      </c>
      <c r="E1430" s="219" t="s">
        <v>1</v>
      </c>
      <c r="F1430" s="220" t="s">
        <v>1582</v>
      </c>
      <c r="G1430" s="218"/>
      <c r="H1430" s="221">
        <v>4.2</v>
      </c>
      <c r="I1430" s="222"/>
      <c r="J1430" s="218"/>
      <c r="K1430" s="218"/>
      <c r="L1430" s="223"/>
      <c r="M1430" s="224"/>
      <c r="N1430" s="225"/>
      <c r="O1430" s="225"/>
      <c r="P1430" s="225"/>
      <c r="Q1430" s="225"/>
      <c r="R1430" s="225"/>
      <c r="S1430" s="225"/>
      <c r="T1430" s="226"/>
      <c r="AT1430" s="227" t="s">
        <v>162</v>
      </c>
      <c r="AU1430" s="227" t="s">
        <v>89</v>
      </c>
      <c r="AV1430" s="13" t="s">
        <v>89</v>
      </c>
      <c r="AW1430" s="13" t="s">
        <v>34</v>
      </c>
      <c r="AX1430" s="13" t="s">
        <v>80</v>
      </c>
      <c r="AY1430" s="227" t="s">
        <v>151</v>
      </c>
    </row>
    <row r="1431" spans="2:51" s="13" customFormat="1" ht="10.199999999999999">
      <c r="B1431" s="217"/>
      <c r="C1431" s="218"/>
      <c r="D1431" s="213" t="s">
        <v>162</v>
      </c>
      <c r="E1431" s="219" t="s">
        <v>1</v>
      </c>
      <c r="F1431" s="220" t="s">
        <v>1577</v>
      </c>
      <c r="G1431" s="218"/>
      <c r="H1431" s="221">
        <v>1.5760000000000001</v>
      </c>
      <c r="I1431" s="222"/>
      <c r="J1431" s="218"/>
      <c r="K1431" s="218"/>
      <c r="L1431" s="223"/>
      <c r="M1431" s="224"/>
      <c r="N1431" s="225"/>
      <c r="O1431" s="225"/>
      <c r="P1431" s="225"/>
      <c r="Q1431" s="225"/>
      <c r="R1431" s="225"/>
      <c r="S1431" s="225"/>
      <c r="T1431" s="226"/>
      <c r="AT1431" s="227" t="s">
        <v>162</v>
      </c>
      <c r="AU1431" s="227" t="s">
        <v>89</v>
      </c>
      <c r="AV1431" s="13" t="s">
        <v>89</v>
      </c>
      <c r="AW1431" s="13" t="s">
        <v>34</v>
      </c>
      <c r="AX1431" s="13" t="s">
        <v>80</v>
      </c>
      <c r="AY1431" s="227" t="s">
        <v>151</v>
      </c>
    </row>
    <row r="1432" spans="2:51" s="15" customFormat="1" ht="10.199999999999999">
      <c r="B1432" s="239"/>
      <c r="C1432" s="240"/>
      <c r="D1432" s="213" t="s">
        <v>162</v>
      </c>
      <c r="E1432" s="241" t="s">
        <v>1</v>
      </c>
      <c r="F1432" s="242" t="s">
        <v>233</v>
      </c>
      <c r="G1432" s="240"/>
      <c r="H1432" s="241" t="s">
        <v>1</v>
      </c>
      <c r="I1432" s="243"/>
      <c r="J1432" s="240"/>
      <c r="K1432" s="240"/>
      <c r="L1432" s="244"/>
      <c r="M1432" s="245"/>
      <c r="N1432" s="246"/>
      <c r="O1432" s="246"/>
      <c r="P1432" s="246"/>
      <c r="Q1432" s="246"/>
      <c r="R1432" s="246"/>
      <c r="S1432" s="246"/>
      <c r="T1432" s="247"/>
      <c r="AT1432" s="248" t="s">
        <v>162</v>
      </c>
      <c r="AU1432" s="248" t="s">
        <v>89</v>
      </c>
      <c r="AV1432" s="15" t="s">
        <v>85</v>
      </c>
      <c r="AW1432" s="15" t="s">
        <v>34</v>
      </c>
      <c r="AX1432" s="15" t="s">
        <v>80</v>
      </c>
      <c r="AY1432" s="248" t="s">
        <v>151</v>
      </c>
    </row>
    <row r="1433" spans="2:51" s="13" customFormat="1" ht="10.199999999999999">
      <c r="B1433" s="217"/>
      <c r="C1433" s="218"/>
      <c r="D1433" s="213" t="s">
        <v>162</v>
      </c>
      <c r="E1433" s="219" t="s">
        <v>1</v>
      </c>
      <c r="F1433" s="220" t="s">
        <v>1583</v>
      </c>
      <c r="G1433" s="218"/>
      <c r="H1433" s="221">
        <v>26.1</v>
      </c>
      <c r="I1433" s="222"/>
      <c r="J1433" s="218"/>
      <c r="K1433" s="218"/>
      <c r="L1433" s="223"/>
      <c r="M1433" s="224"/>
      <c r="N1433" s="225"/>
      <c r="O1433" s="225"/>
      <c r="P1433" s="225"/>
      <c r="Q1433" s="225"/>
      <c r="R1433" s="225"/>
      <c r="S1433" s="225"/>
      <c r="T1433" s="226"/>
      <c r="AT1433" s="227" t="s">
        <v>162</v>
      </c>
      <c r="AU1433" s="227" t="s">
        <v>89</v>
      </c>
      <c r="AV1433" s="13" t="s">
        <v>89</v>
      </c>
      <c r="AW1433" s="13" t="s">
        <v>34</v>
      </c>
      <c r="AX1433" s="13" t="s">
        <v>80</v>
      </c>
      <c r="AY1433" s="227" t="s">
        <v>151</v>
      </c>
    </row>
    <row r="1434" spans="2:51" s="13" customFormat="1" ht="10.199999999999999">
      <c r="B1434" s="217"/>
      <c r="C1434" s="218"/>
      <c r="D1434" s="213" t="s">
        <v>162</v>
      </c>
      <c r="E1434" s="219" t="s">
        <v>1</v>
      </c>
      <c r="F1434" s="220" t="s">
        <v>1584</v>
      </c>
      <c r="G1434" s="218"/>
      <c r="H1434" s="221">
        <v>1.5760000000000001</v>
      </c>
      <c r="I1434" s="222"/>
      <c r="J1434" s="218"/>
      <c r="K1434" s="218"/>
      <c r="L1434" s="223"/>
      <c r="M1434" s="224"/>
      <c r="N1434" s="225"/>
      <c r="O1434" s="225"/>
      <c r="P1434" s="225"/>
      <c r="Q1434" s="225"/>
      <c r="R1434" s="225"/>
      <c r="S1434" s="225"/>
      <c r="T1434" s="226"/>
      <c r="AT1434" s="227" t="s">
        <v>162</v>
      </c>
      <c r="AU1434" s="227" t="s">
        <v>89</v>
      </c>
      <c r="AV1434" s="13" t="s">
        <v>89</v>
      </c>
      <c r="AW1434" s="13" t="s">
        <v>34</v>
      </c>
      <c r="AX1434" s="13" t="s">
        <v>80</v>
      </c>
      <c r="AY1434" s="227" t="s">
        <v>151</v>
      </c>
    </row>
    <row r="1435" spans="2:51" s="13" customFormat="1" ht="10.199999999999999">
      <c r="B1435" s="217"/>
      <c r="C1435" s="218"/>
      <c r="D1435" s="213" t="s">
        <v>162</v>
      </c>
      <c r="E1435" s="219" t="s">
        <v>1</v>
      </c>
      <c r="F1435" s="220" t="s">
        <v>1585</v>
      </c>
      <c r="G1435" s="218"/>
      <c r="H1435" s="221">
        <v>1.85</v>
      </c>
      <c r="I1435" s="222"/>
      <c r="J1435" s="218"/>
      <c r="K1435" s="218"/>
      <c r="L1435" s="223"/>
      <c r="M1435" s="224"/>
      <c r="N1435" s="225"/>
      <c r="O1435" s="225"/>
      <c r="P1435" s="225"/>
      <c r="Q1435" s="225"/>
      <c r="R1435" s="225"/>
      <c r="S1435" s="225"/>
      <c r="T1435" s="226"/>
      <c r="AT1435" s="227" t="s">
        <v>162</v>
      </c>
      <c r="AU1435" s="227" t="s">
        <v>89</v>
      </c>
      <c r="AV1435" s="13" t="s">
        <v>89</v>
      </c>
      <c r="AW1435" s="13" t="s">
        <v>34</v>
      </c>
      <c r="AX1435" s="13" t="s">
        <v>80</v>
      </c>
      <c r="AY1435" s="227" t="s">
        <v>151</v>
      </c>
    </row>
    <row r="1436" spans="2:51" s="15" customFormat="1" ht="10.199999999999999">
      <c r="B1436" s="239"/>
      <c r="C1436" s="240"/>
      <c r="D1436" s="213" t="s">
        <v>162</v>
      </c>
      <c r="E1436" s="241" t="s">
        <v>1</v>
      </c>
      <c r="F1436" s="242" t="s">
        <v>275</v>
      </c>
      <c r="G1436" s="240"/>
      <c r="H1436" s="241" t="s">
        <v>1</v>
      </c>
      <c r="I1436" s="243"/>
      <c r="J1436" s="240"/>
      <c r="K1436" s="240"/>
      <c r="L1436" s="244"/>
      <c r="M1436" s="245"/>
      <c r="N1436" s="246"/>
      <c r="O1436" s="246"/>
      <c r="P1436" s="246"/>
      <c r="Q1436" s="246"/>
      <c r="R1436" s="246"/>
      <c r="S1436" s="246"/>
      <c r="T1436" s="247"/>
      <c r="AT1436" s="248" t="s">
        <v>162</v>
      </c>
      <c r="AU1436" s="248" t="s">
        <v>89</v>
      </c>
      <c r="AV1436" s="15" t="s">
        <v>85</v>
      </c>
      <c r="AW1436" s="15" t="s">
        <v>34</v>
      </c>
      <c r="AX1436" s="15" t="s">
        <v>80</v>
      </c>
      <c r="AY1436" s="248" t="s">
        <v>151</v>
      </c>
    </row>
    <row r="1437" spans="2:51" s="13" customFormat="1" ht="10.199999999999999">
      <c r="B1437" s="217"/>
      <c r="C1437" s="218"/>
      <c r="D1437" s="213" t="s">
        <v>162</v>
      </c>
      <c r="E1437" s="219" t="s">
        <v>1</v>
      </c>
      <c r="F1437" s="220" t="s">
        <v>1586</v>
      </c>
      <c r="G1437" s="218"/>
      <c r="H1437" s="221">
        <v>29.088000000000001</v>
      </c>
      <c r="I1437" s="222"/>
      <c r="J1437" s="218"/>
      <c r="K1437" s="218"/>
      <c r="L1437" s="223"/>
      <c r="M1437" s="224"/>
      <c r="N1437" s="225"/>
      <c r="O1437" s="225"/>
      <c r="P1437" s="225"/>
      <c r="Q1437" s="225"/>
      <c r="R1437" s="225"/>
      <c r="S1437" s="225"/>
      <c r="T1437" s="226"/>
      <c r="AT1437" s="227" t="s">
        <v>162</v>
      </c>
      <c r="AU1437" s="227" t="s">
        <v>89</v>
      </c>
      <c r="AV1437" s="13" t="s">
        <v>89</v>
      </c>
      <c r="AW1437" s="13" t="s">
        <v>34</v>
      </c>
      <c r="AX1437" s="13" t="s">
        <v>80</v>
      </c>
      <c r="AY1437" s="227" t="s">
        <v>151</v>
      </c>
    </row>
    <row r="1438" spans="2:51" s="13" customFormat="1" ht="10.199999999999999">
      <c r="B1438" s="217"/>
      <c r="C1438" s="218"/>
      <c r="D1438" s="213" t="s">
        <v>162</v>
      </c>
      <c r="E1438" s="219" t="s">
        <v>1</v>
      </c>
      <c r="F1438" s="220" t="s">
        <v>1587</v>
      </c>
      <c r="G1438" s="218"/>
      <c r="H1438" s="221">
        <v>3.1520000000000001</v>
      </c>
      <c r="I1438" s="222"/>
      <c r="J1438" s="218"/>
      <c r="K1438" s="218"/>
      <c r="L1438" s="223"/>
      <c r="M1438" s="224"/>
      <c r="N1438" s="225"/>
      <c r="O1438" s="225"/>
      <c r="P1438" s="225"/>
      <c r="Q1438" s="225"/>
      <c r="R1438" s="225"/>
      <c r="S1438" s="225"/>
      <c r="T1438" s="226"/>
      <c r="AT1438" s="227" t="s">
        <v>162</v>
      </c>
      <c r="AU1438" s="227" t="s">
        <v>89</v>
      </c>
      <c r="AV1438" s="13" t="s">
        <v>89</v>
      </c>
      <c r="AW1438" s="13" t="s">
        <v>34</v>
      </c>
      <c r="AX1438" s="13" t="s">
        <v>80</v>
      </c>
      <c r="AY1438" s="227" t="s">
        <v>151</v>
      </c>
    </row>
    <row r="1439" spans="2:51" s="13" customFormat="1" ht="10.199999999999999">
      <c r="B1439" s="217"/>
      <c r="C1439" s="218"/>
      <c r="D1439" s="213" t="s">
        <v>162</v>
      </c>
      <c r="E1439" s="219" t="s">
        <v>1</v>
      </c>
      <c r="F1439" s="220" t="s">
        <v>1588</v>
      </c>
      <c r="G1439" s="218"/>
      <c r="H1439" s="221">
        <v>2.52</v>
      </c>
      <c r="I1439" s="222"/>
      <c r="J1439" s="218"/>
      <c r="K1439" s="218"/>
      <c r="L1439" s="223"/>
      <c r="M1439" s="224"/>
      <c r="N1439" s="225"/>
      <c r="O1439" s="225"/>
      <c r="P1439" s="225"/>
      <c r="Q1439" s="225"/>
      <c r="R1439" s="225"/>
      <c r="S1439" s="225"/>
      <c r="T1439" s="226"/>
      <c r="AT1439" s="227" t="s">
        <v>162</v>
      </c>
      <c r="AU1439" s="227" t="s">
        <v>89</v>
      </c>
      <c r="AV1439" s="13" t="s">
        <v>89</v>
      </c>
      <c r="AW1439" s="13" t="s">
        <v>34</v>
      </c>
      <c r="AX1439" s="13" t="s">
        <v>80</v>
      </c>
      <c r="AY1439" s="227" t="s">
        <v>151</v>
      </c>
    </row>
    <row r="1440" spans="2:51" s="15" customFormat="1" ht="10.199999999999999">
      <c r="B1440" s="239"/>
      <c r="C1440" s="240"/>
      <c r="D1440" s="213" t="s">
        <v>162</v>
      </c>
      <c r="E1440" s="241" t="s">
        <v>1</v>
      </c>
      <c r="F1440" s="242" t="s">
        <v>399</v>
      </c>
      <c r="G1440" s="240"/>
      <c r="H1440" s="241" t="s">
        <v>1</v>
      </c>
      <c r="I1440" s="243"/>
      <c r="J1440" s="240"/>
      <c r="K1440" s="240"/>
      <c r="L1440" s="244"/>
      <c r="M1440" s="245"/>
      <c r="N1440" s="246"/>
      <c r="O1440" s="246"/>
      <c r="P1440" s="246"/>
      <c r="Q1440" s="246"/>
      <c r="R1440" s="246"/>
      <c r="S1440" s="246"/>
      <c r="T1440" s="247"/>
      <c r="AT1440" s="248" t="s">
        <v>162</v>
      </c>
      <c r="AU1440" s="248" t="s">
        <v>89</v>
      </c>
      <c r="AV1440" s="15" t="s">
        <v>85</v>
      </c>
      <c r="AW1440" s="15" t="s">
        <v>34</v>
      </c>
      <c r="AX1440" s="15" t="s">
        <v>80</v>
      </c>
      <c r="AY1440" s="248" t="s">
        <v>151</v>
      </c>
    </row>
    <row r="1441" spans="2:51" s="13" customFormat="1" ht="10.199999999999999">
      <c r="B1441" s="217"/>
      <c r="C1441" s="218"/>
      <c r="D1441" s="213" t="s">
        <v>162</v>
      </c>
      <c r="E1441" s="219" t="s">
        <v>1</v>
      </c>
      <c r="F1441" s="220" t="s">
        <v>1577</v>
      </c>
      <c r="G1441" s="218"/>
      <c r="H1441" s="221">
        <v>1.5760000000000001</v>
      </c>
      <c r="I1441" s="222"/>
      <c r="J1441" s="218"/>
      <c r="K1441" s="218"/>
      <c r="L1441" s="223"/>
      <c r="M1441" s="224"/>
      <c r="N1441" s="225"/>
      <c r="O1441" s="225"/>
      <c r="P1441" s="225"/>
      <c r="Q1441" s="225"/>
      <c r="R1441" s="225"/>
      <c r="S1441" s="225"/>
      <c r="T1441" s="226"/>
      <c r="AT1441" s="227" t="s">
        <v>162</v>
      </c>
      <c r="AU1441" s="227" t="s">
        <v>89</v>
      </c>
      <c r="AV1441" s="13" t="s">
        <v>89</v>
      </c>
      <c r="AW1441" s="13" t="s">
        <v>34</v>
      </c>
      <c r="AX1441" s="13" t="s">
        <v>80</v>
      </c>
      <c r="AY1441" s="227" t="s">
        <v>151</v>
      </c>
    </row>
    <row r="1442" spans="2:51" s="13" customFormat="1" ht="10.199999999999999">
      <c r="B1442" s="217"/>
      <c r="C1442" s="218"/>
      <c r="D1442" s="213" t="s">
        <v>162</v>
      </c>
      <c r="E1442" s="219" t="s">
        <v>1</v>
      </c>
      <c r="F1442" s="220" t="s">
        <v>1589</v>
      </c>
      <c r="G1442" s="218"/>
      <c r="H1442" s="221">
        <v>0.66</v>
      </c>
      <c r="I1442" s="222"/>
      <c r="J1442" s="218"/>
      <c r="K1442" s="218"/>
      <c r="L1442" s="223"/>
      <c r="M1442" s="224"/>
      <c r="N1442" s="225"/>
      <c r="O1442" s="225"/>
      <c r="P1442" s="225"/>
      <c r="Q1442" s="225"/>
      <c r="R1442" s="225"/>
      <c r="S1442" s="225"/>
      <c r="T1442" s="226"/>
      <c r="AT1442" s="227" t="s">
        <v>162</v>
      </c>
      <c r="AU1442" s="227" t="s">
        <v>89</v>
      </c>
      <c r="AV1442" s="13" t="s">
        <v>89</v>
      </c>
      <c r="AW1442" s="13" t="s">
        <v>34</v>
      </c>
      <c r="AX1442" s="13" t="s">
        <v>80</v>
      </c>
      <c r="AY1442" s="227" t="s">
        <v>151</v>
      </c>
    </row>
    <row r="1443" spans="2:51" s="13" customFormat="1" ht="10.199999999999999">
      <c r="B1443" s="217"/>
      <c r="C1443" s="218"/>
      <c r="D1443" s="213" t="s">
        <v>162</v>
      </c>
      <c r="E1443" s="219" t="s">
        <v>1</v>
      </c>
      <c r="F1443" s="220" t="s">
        <v>1590</v>
      </c>
      <c r="G1443" s="218"/>
      <c r="H1443" s="221">
        <v>1.05</v>
      </c>
      <c r="I1443" s="222"/>
      <c r="J1443" s="218"/>
      <c r="K1443" s="218"/>
      <c r="L1443" s="223"/>
      <c r="M1443" s="224"/>
      <c r="N1443" s="225"/>
      <c r="O1443" s="225"/>
      <c r="P1443" s="225"/>
      <c r="Q1443" s="225"/>
      <c r="R1443" s="225"/>
      <c r="S1443" s="225"/>
      <c r="T1443" s="226"/>
      <c r="AT1443" s="227" t="s">
        <v>162</v>
      </c>
      <c r="AU1443" s="227" t="s">
        <v>89</v>
      </c>
      <c r="AV1443" s="13" t="s">
        <v>89</v>
      </c>
      <c r="AW1443" s="13" t="s">
        <v>34</v>
      </c>
      <c r="AX1443" s="13" t="s">
        <v>80</v>
      </c>
      <c r="AY1443" s="227" t="s">
        <v>151</v>
      </c>
    </row>
    <row r="1444" spans="2:51" s="15" customFormat="1" ht="10.199999999999999">
      <c r="B1444" s="239"/>
      <c r="C1444" s="240"/>
      <c r="D1444" s="213" t="s">
        <v>162</v>
      </c>
      <c r="E1444" s="241" t="s">
        <v>1</v>
      </c>
      <c r="F1444" s="242" t="s">
        <v>401</v>
      </c>
      <c r="G1444" s="240"/>
      <c r="H1444" s="241" t="s">
        <v>1</v>
      </c>
      <c r="I1444" s="243"/>
      <c r="J1444" s="240"/>
      <c r="K1444" s="240"/>
      <c r="L1444" s="244"/>
      <c r="M1444" s="245"/>
      <c r="N1444" s="246"/>
      <c r="O1444" s="246"/>
      <c r="P1444" s="246"/>
      <c r="Q1444" s="246"/>
      <c r="R1444" s="246"/>
      <c r="S1444" s="246"/>
      <c r="T1444" s="247"/>
      <c r="AT1444" s="248" t="s">
        <v>162</v>
      </c>
      <c r="AU1444" s="248" t="s">
        <v>89</v>
      </c>
      <c r="AV1444" s="15" t="s">
        <v>85</v>
      </c>
      <c r="AW1444" s="15" t="s">
        <v>34</v>
      </c>
      <c r="AX1444" s="15" t="s">
        <v>80</v>
      </c>
      <c r="AY1444" s="248" t="s">
        <v>151</v>
      </c>
    </row>
    <row r="1445" spans="2:51" s="13" customFormat="1" ht="10.199999999999999">
      <c r="B1445" s="217"/>
      <c r="C1445" s="218"/>
      <c r="D1445" s="213" t="s">
        <v>162</v>
      </c>
      <c r="E1445" s="219" t="s">
        <v>1</v>
      </c>
      <c r="F1445" s="220" t="s">
        <v>444</v>
      </c>
      <c r="G1445" s="218"/>
      <c r="H1445" s="221">
        <v>1.1819999999999999</v>
      </c>
      <c r="I1445" s="222"/>
      <c r="J1445" s="218"/>
      <c r="K1445" s="218"/>
      <c r="L1445" s="223"/>
      <c r="M1445" s="224"/>
      <c r="N1445" s="225"/>
      <c r="O1445" s="225"/>
      <c r="P1445" s="225"/>
      <c r="Q1445" s="225"/>
      <c r="R1445" s="225"/>
      <c r="S1445" s="225"/>
      <c r="T1445" s="226"/>
      <c r="AT1445" s="227" t="s">
        <v>162</v>
      </c>
      <c r="AU1445" s="227" t="s">
        <v>89</v>
      </c>
      <c r="AV1445" s="13" t="s">
        <v>89</v>
      </c>
      <c r="AW1445" s="13" t="s">
        <v>34</v>
      </c>
      <c r="AX1445" s="13" t="s">
        <v>80</v>
      </c>
      <c r="AY1445" s="227" t="s">
        <v>151</v>
      </c>
    </row>
    <row r="1446" spans="2:51" s="13" customFormat="1" ht="10.199999999999999">
      <c r="B1446" s="217"/>
      <c r="C1446" s="218"/>
      <c r="D1446" s="213" t="s">
        <v>162</v>
      </c>
      <c r="E1446" s="219" t="s">
        <v>1</v>
      </c>
      <c r="F1446" s="220" t="s">
        <v>1591</v>
      </c>
      <c r="G1446" s="218"/>
      <c r="H1446" s="221">
        <v>0.5</v>
      </c>
      <c r="I1446" s="222"/>
      <c r="J1446" s="218"/>
      <c r="K1446" s="218"/>
      <c r="L1446" s="223"/>
      <c r="M1446" s="224"/>
      <c r="N1446" s="225"/>
      <c r="O1446" s="225"/>
      <c r="P1446" s="225"/>
      <c r="Q1446" s="225"/>
      <c r="R1446" s="225"/>
      <c r="S1446" s="225"/>
      <c r="T1446" s="226"/>
      <c r="AT1446" s="227" t="s">
        <v>162</v>
      </c>
      <c r="AU1446" s="227" t="s">
        <v>89</v>
      </c>
      <c r="AV1446" s="13" t="s">
        <v>89</v>
      </c>
      <c r="AW1446" s="13" t="s">
        <v>34</v>
      </c>
      <c r="AX1446" s="13" t="s">
        <v>80</v>
      </c>
      <c r="AY1446" s="227" t="s">
        <v>151</v>
      </c>
    </row>
    <row r="1447" spans="2:51" s="15" customFormat="1" ht="10.199999999999999">
      <c r="B1447" s="239"/>
      <c r="C1447" s="240"/>
      <c r="D1447" s="213" t="s">
        <v>162</v>
      </c>
      <c r="E1447" s="241" t="s">
        <v>1</v>
      </c>
      <c r="F1447" s="242" t="s">
        <v>403</v>
      </c>
      <c r="G1447" s="240"/>
      <c r="H1447" s="241" t="s">
        <v>1</v>
      </c>
      <c r="I1447" s="243"/>
      <c r="J1447" s="240"/>
      <c r="K1447" s="240"/>
      <c r="L1447" s="244"/>
      <c r="M1447" s="245"/>
      <c r="N1447" s="246"/>
      <c r="O1447" s="246"/>
      <c r="P1447" s="246"/>
      <c r="Q1447" s="246"/>
      <c r="R1447" s="246"/>
      <c r="S1447" s="246"/>
      <c r="T1447" s="247"/>
      <c r="AT1447" s="248" t="s">
        <v>162</v>
      </c>
      <c r="AU1447" s="248" t="s">
        <v>89</v>
      </c>
      <c r="AV1447" s="15" t="s">
        <v>85</v>
      </c>
      <c r="AW1447" s="15" t="s">
        <v>34</v>
      </c>
      <c r="AX1447" s="15" t="s">
        <v>80</v>
      </c>
      <c r="AY1447" s="248" t="s">
        <v>151</v>
      </c>
    </row>
    <row r="1448" spans="2:51" s="13" customFormat="1" ht="10.199999999999999">
      <c r="B1448" s="217"/>
      <c r="C1448" s="218"/>
      <c r="D1448" s="213" t="s">
        <v>162</v>
      </c>
      <c r="E1448" s="219" t="s">
        <v>1</v>
      </c>
      <c r="F1448" s="220" t="s">
        <v>1592</v>
      </c>
      <c r="G1448" s="218"/>
      <c r="H1448" s="221">
        <v>7.88</v>
      </c>
      <c r="I1448" s="222"/>
      <c r="J1448" s="218"/>
      <c r="K1448" s="218"/>
      <c r="L1448" s="223"/>
      <c r="M1448" s="224"/>
      <c r="N1448" s="225"/>
      <c r="O1448" s="225"/>
      <c r="P1448" s="225"/>
      <c r="Q1448" s="225"/>
      <c r="R1448" s="225"/>
      <c r="S1448" s="225"/>
      <c r="T1448" s="226"/>
      <c r="AT1448" s="227" t="s">
        <v>162</v>
      </c>
      <c r="AU1448" s="227" t="s">
        <v>89</v>
      </c>
      <c r="AV1448" s="13" t="s">
        <v>89</v>
      </c>
      <c r="AW1448" s="13" t="s">
        <v>34</v>
      </c>
      <c r="AX1448" s="13" t="s">
        <v>80</v>
      </c>
      <c r="AY1448" s="227" t="s">
        <v>151</v>
      </c>
    </row>
    <row r="1449" spans="2:51" s="13" customFormat="1" ht="10.199999999999999">
      <c r="B1449" s="217"/>
      <c r="C1449" s="218"/>
      <c r="D1449" s="213" t="s">
        <v>162</v>
      </c>
      <c r="E1449" s="219" t="s">
        <v>1</v>
      </c>
      <c r="F1449" s="220" t="s">
        <v>1575</v>
      </c>
      <c r="G1449" s="218"/>
      <c r="H1449" s="221">
        <v>4.1849999999999996</v>
      </c>
      <c r="I1449" s="222"/>
      <c r="J1449" s="218"/>
      <c r="K1449" s="218"/>
      <c r="L1449" s="223"/>
      <c r="M1449" s="224"/>
      <c r="N1449" s="225"/>
      <c r="O1449" s="225"/>
      <c r="P1449" s="225"/>
      <c r="Q1449" s="225"/>
      <c r="R1449" s="225"/>
      <c r="S1449" s="225"/>
      <c r="T1449" s="226"/>
      <c r="AT1449" s="227" t="s">
        <v>162</v>
      </c>
      <c r="AU1449" s="227" t="s">
        <v>89</v>
      </c>
      <c r="AV1449" s="13" t="s">
        <v>89</v>
      </c>
      <c r="AW1449" s="13" t="s">
        <v>34</v>
      </c>
      <c r="AX1449" s="13" t="s">
        <v>80</v>
      </c>
      <c r="AY1449" s="227" t="s">
        <v>151</v>
      </c>
    </row>
    <row r="1450" spans="2:51" s="15" customFormat="1" ht="10.199999999999999">
      <c r="B1450" s="239"/>
      <c r="C1450" s="240"/>
      <c r="D1450" s="213" t="s">
        <v>162</v>
      </c>
      <c r="E1450" s="241" t="s">
        <v>1</v>
      </c>
      <c r="F1450" s="242" t="s">
        <v>405</v>
      </c>
      <c r="G1450" s="240"/>
      <c r="H1450" s="241" t="s">
        <v>1</v>
      </c>
      <c r="I1450" s="243"/>
      <c r="J1450" s="240"/>
      <c r="K1450" s="240"/>
      <c r="L1450" s="244"/>
      <c r="M1450" s="245"/>
      <c r="N1450" s="246"/>
      <c r="O1450" s="246"/>
      <c r="P1450" s="246"/>
      <c r="Q1450" s="246"/>
      <c r="R1450" s="246"/>
      <c r="S1450" s="246"/>
      <c r="T1450" s="247"/>
      <c r="AT1450" s="248" t="s">
        <v>162</v>
      </c>
      <c r="AU1450" s="248" t="s">
        <v>89</v>
      </c>
      <c r="AV1450" s="15" t="s">
        <v>85</v>
      </c>
      <c r="AW1450" s="15" t="s">
        <v>34</v>
      </c>
      <c r="AX1450" s="15" t="s">
        <v>80</v>
      </c>
      <c r="AY1450" s="248" t="s">
        <v>151</v>
      </c>
    </row>
    <row r="1451" spans="2:51" s="13" customFormat="1" ht="10.199999999999999">
      <c r="B1451" s="217"/>
      <c r="C1451" s="218"/>
      <c r="D1451" s="213" t="s">
        <v>162</v>
      </c>
      <c r="E1451" s="219" t="s">
        <v>1</v>
      </c>
      <c r="F1451" s="220" t="s">
        <v>1587</v>
      </c>
      <c r="G1451" s="218"/>
      <c r="H1451" s="221">
        <v>3.1520000000000001</v>
      </c>
      <c r="I1451" s="222"/>
      <c r="J1451" s="218"/>
      <c r="K1451" s="218"/>
      <c r="L1451" s="223"/>
      <c r="M1451" s="224"/>
      <c r="N1451" s="225"/>
      <c r="O1451" s="225"/>
      <c r="P1451" s="225"/>
      <c r="Q1451" s="225"/>
      <c r="R1451" s="225"/>
      <c r="S1451" s="225"/>
      <c r="T1451" s="226"/>
      <c r="AT1451" s="227" t="s">
        <v>162</v>
      </c>
      <c r="AU1451" s="227" t="s">
        <v>89</v>
      </c>
      <c r="AV1451" s="13" t="s">
        <v>89</v>
      </c>
      <c r="AW1451" s="13" t="s">
        <v>34</v>
      </c>
      <c r="AX1451" s="13" t="s">
        <v>80</v>
      </c>
      <c r="AY1451" s="227" t="s">
        <v>151</v>
      </c>
    </row>
    <row r="1452" spans="2:51" s="13" customFormat="1" ht="10.199999999999999">
      <c r="B1452" s="217"/>
      <c r="C1452" s="218"/>
      <c r="D1452" s="213" t="s">
        <v>162</v>
      </c>
      <c r="E1452" s="219" t="s">
        <v>1</v>
      </c>
      <c r="F1452" s="220" t="s">
        <v>1593</v>
      </c>
      <c r="G1452" s="218"/>
      <c r="H1452" s="221">
        <v>6.08</v>
      </c>
      <c r="I1452" s="222"/>
      <c r="J1452" s="218"/>
      <c r="K1452" s="218"/>
      <c r="L1452" s="223"/>
      <c r="M1452" s="224"/>
      <c r="N1452" s="225"/>
      <c r="O1452" s="225"/>
      <c r="P1452" s="225"/>
      <c r="Q1452" s="225"/>
      <c r="R1452" s="225"/>
      <c r="S1452" s="225"/>
      <c r="T1452" s="226"/>
      <c r="AT1452" s="227" t="s">
        <v>162</v>
      </c>
      <c r="AU1452" s="227" t="s">
        <v>89</v>
      </c>
      <c r="AV1452" s="13" t="s">
        <v>89</v>
      </c>
      <c r="AW1452" s="13" t="s">
        <v>34</v>
      </c>
      <c r="AX1452" s="13" t="s">
        <v>80</v>
      </c>
      <c r="AY1452" s="227" t="s">
        <v>151</v>
      </c>
    </row>
    <row r="1453" spans="2:51" s="15" customFormat="1" ht="10.199999999999999">
      <c r="B1453" s="239"/>
      <c r="C1453" s="240"/>
      <c r="D1453" s="213" t="s">
        <v>162</v>
      </c>
      <c r="E1453" s="241" t="s">
        <v>1</v>
      </c>
      <c r="F1453" s="242" t="s">
        <v>407</v>
      </c>
      <c r="G1453" s="240"/>
      <c r="H1453" s="241" t="s">
        <v>1</v>
      </c>
      <c r="I1453" s="243"/>
      <c r="J1453" s="240"/>
      <c r="K1453" s="240"/>
      <c r="L1453" s="244"/>
      <c r="M1453" s="245"/>
      <c r="N1453" s="246"/>
      <c r="O1453" s="246"/>
      <c r="P1453" s="246"/>
      <c r="Q1453" s="246"/>
      <c r="R1453" s="246"/>
      <c r="S1453" s="246"/>
      <c r="T1453" s="247"/>
      <c r="AT1453" s="248" t="s">
        <v>162</v>
      </c>
      <c r="AU1453" s="248" t="s">
        <v>89</v>
      </c>
      <c r="AV1453" s="15" t="s">
        <v>85</v>
      </c>
      <c r="AW1453" s="15" t="s">
        <v>34</v>
      </c>
      <c r="AX1453" s="15" t="s">
        <v>80</v>
      </c>
      <c r="AY1453" s="248" t="s">
        <v>151</v>
      </c>
    </row>
    <row r="1454" spans="2:51" s="13" customFormat="1" ht="10.199999999999999">
      <c r="B1454" s="217"/>
      <c r="C1454" s="218"/>
      <c r="D1454" s="213" t="s">
        <v>162</v>
      </c>
      <c r="E1454" s="219" t="s">
        <v>1</v>
      </c>
      <c r="F1454" s="220" t="s">
        <v>1577</v>
      </c>
      <c r="G1454" s="218"/>
      <c r="H1454" s="221">
        <v>1.5760000000000001</v>
      </c>
      <c r="I1454" s="222"/>
      <c r="J1454" s="218"/>
      <c r="K1454" s="218"/>
      <c r="L1454" s="223"/>
      <c r="M1454" s="224"/>
      <c r="N1454" s="225"/>
      <c r="O1454" s="225"/>
      <c r="P1454" s="225"/>
      <c r="Q1454" s="225"/>
      <c r="R1454" s="225"/>
      <c r="S1454" s="225"/>
      <c r="T1454" s="226"/>
      <c r="AT1454" s="227" t="s">
        <v>162</v>
      </c>
      <c r="AU1454" s="227" t="s">
        <v>89</v>
      </c>
      <c r="AV1454" s="13" t="s">
        <v>89</v>
      </c>
      <c r="AW1454" s="13" t="s">
        <v>34</v>
      </c>
      <c r="AX1454" s="13" t="s">
        <v>80</v>
      </c>
      <c r="AY1454" s="227" t="s">
        <v>151</v>
      </c>
    </row>
    <row r="1455" spans="2:51" s="13" customFormat="1" ht="10.199999999999999">
      <c r="B1455" s="217"/>
      <c r="C1455" s="218"/>
      <c r="D1455" s="213" t="s">
        <v>162</v>
      </c>
      <c r="E1455" s="219" t="s">
        <v>1</v>
      </c>
      <c r="F1455" s="220" t="s">
        <v>1594</v>
      </c>
      <c r="G1455" s="218"/>
      <c r="H1455" s="221">
        <v>2.8</v>
      </c>
      <c r="I1455" s="222"/>
      <c r="J1455" s="218"/>
      <c r="K1455" s="218"/>
      <c r="L1455" s="223"/>
      <c r="M1455" s="224"/>
      <c r="N1455" s="225"/>
      <c r="O1455" s="225"/>
      <c r="P1455" s="225"/>
      <c r="Q1455" s="225"/>
      <c r="R1455" s="225"/>
      <c r="S1455" s="225"/>
      <c r="T1455" s="226"/>
      <c r="AT1455" s="227" t="s">
        <v>162</v>
      </c>
      <c r="AU1455" s="227" t="s">
        <v>89</v>
      </c>
      <c r="AV1455" s="13" t="s">
        <v>89</v>
      </c>
      <c r="AW1455" s="13" t="s">
        <v>34</v>
      </c>
      <c r="AX1455" s="13" t="s">
        <v>80</v>
      </c>
      <c r="AY1455" s="227" t="s">
        <v>151</v>
      </c>
    </row>
    <row r="1456" spans="2:51" s="13" customFormat="1" ht="10.199999999999999">
      <c r="B1456" s="217"/>
      <c r="C1456" s="218"/>
      <c r="D1456" s="213" t="s">
        <v>162</v>
      </c>
      <c r="E1456" s="219" t="s">
        <v>1</v>
      </c>
      <c r="F1456" s="220" t="s">
        <v>1595</v>
      </c>
      <c r="G1456" s="218"/>
      <c r="H1456" s="221">
        <v>3.5</v>
      </c>
      <c r="I1456" s="222"/>
      <c r="J1456" s="218"/>
      <c r="K1456" s="218"/>
      <c r="L1456" s="223"/>
      <c r="M1456" s="224"/>
      <c r="N1456" s="225"/>
      <c r="O1456" s="225"/>
      <c r="P1456" s="225"/>
      <c r="Q1456" s="225"/>
      <c r="R1456" s="225"/>
      <c r="S1456" s="225"/>
      <c r="T1456" s="226"/>
      <c r="AT1456" s="227" t="s">
        <v>162</v>
      </c>
      <c r="AU1456" s="227" t="s">
        <v>89</v>
      </c>
      <c r="AV1456" s="13" t="s">
        <v>89</v>
      </c>
      <c r="AW1456" s="13" t="s">
        <v>34</v>
      </c>
      <c r="AX1456" s="13" t="s">
        <v>80</v>
      </c>
      <c r="AY1456" s="227" t="s">
        <v>151</v>
      </c>
    </row>
    <row r="1457" spans="2:51" s="15" customFormat="1" ht="10.199999999999999">
      <c r="B1457" s="239"/>
      <c r="C1457" s="240"/>
      <c r="D1457" s="213" t="s">
        <v>162</v>
      </c>
      <c r="E1457" s="241" t="s">
        <v>1</v>
      </c>
      <c r="F1457" s="242" t="s">
        <v>410</v>
      </c>
      <c r="G1457" s="240"/>
      <c r="H1457" s="241" t="s">
        <v>1</v>
      </c>
      <c r="I1457" s="243"/>
      <c r="J1457" s="240"/>
      <c r="K1457" s="240"/>
      <c r="L1457" s="244"/>
      <c r="M1457" s="245"/>
      <c r="N1457" s="246"/>
      <c r="O1457" s="246"/>
      <c r="P1457" s="246"/>
      <c r="Q1457" s="246"/>
      <c r="R1457" s="246"/>
      <c r="S1457" s="246"/>
      <c r="T1457" s="247"/>
      <c r="AT1457" s="248" t="s">
        <v>162</v>
      </c>
      <c r="AU1457" s="248" t="s">
        <v>89</v>
      </c>
      <c r="AV1457" s="15" t="s">
        <v>85</v>
      </c>
      <c r="AW1457" s="15" t="s">
        <v>34</v>
      </c>
      <c r="AX1457" s="15" t="s">
        <v>80</v>
      </c>
      <c r="AY1457" s="248" t="s">
        <v>151</v>
      </c>
    </row>
    <row r="1458" spans="2:51" s="13" customFormat="1" ht="10.199999999999999">
      <c r="B1458" s="217"/>
      <c r="C1458" s="218"/>
      <c r="D1458" s="213" t="s">
        <v>162</v>
      </c>
      <c r="E1458" s="219" t="s">
        <v>1</v>
      </c>
      <c r="F1458" s="220" t="s">
        <v>1577</v>
      </c>
      <c r="G1458" s="218"/>
      <c r="H1458" s="221">
        <v>1.5760000000000001</v>
      </c>
      <c r="I1458" s="222"/>
      <c r="J1458" s="218"/>
      <c r="K1458" s="218"/>
      <c r="L1458" s="223"/>
      <c r="M1458" s="224"/>
      <c r="N1458" s="225"/>
      <c r="O1458" s="225"/>
      <c r="P1458" s="225"/>
      <c r="Q1458" s="225"/>
      <c r="R1458" s="225"/>
      <c r="S1458" s="225"/>
      <c r="T1458" s="226"/>
      <c r="AT1458" s="227" t="s">
        <v>162</v>
      </c>
      <c r="AU1458" s="227" t="s">
        <v>89</v>
      </c>
      <c r="AV1458" s="13" t="s">
        <v>89</v>
      </c>
      <c r="AW1458" s="13" t="s">
        <v>34</v>
      </c>
      <c r="AX1458" s="13" t="s">
        <v>80</v>
      </c>
      <c r="AY1458" s="227" t="s">
        <v>151</v>
      </c>
    </row>
    <row r="1459" spans="2:51" s="13" customFormat="1" ht="10.199999999999999">
      <c r="B1459" s="217"/>
      <c r="C1459" s="218"/>
      <c r="D1459" s="213" t="s">
        <v>162</v>
      </c>
      <c r="E1459" s="219" t="s">
        <v>1</v>
      </c>
      <c r="F1459" s="220" t="s">
        <v>1596</v>
      </c>
      <c r="G1459" s="218"/>
      <c r="H1459" s="221">
        <v>4.5599999999999996</v>
      </c>
      <c r="I1459" s="222"/>
      <c r="J1459" s="218"/>
      <c r="K1459" s="218"/>
      <c r="L1459" s="223"/>
      <c r="M1459" s="224"/>
      <c r="N1459" s="225"/>
      <c r="O1459" s="225"/>
      <c r="P1459" s="225"/>
      <c r="Q1459" s="225"/>
      <c r="R1459" s="225"/>
      <c r="S1459" s="225"/>
      <c r="T1459" s="226"/>
      <c r="AT1459" s="227" t="s">
        <v>162</v>
      </c>
      <c r="AU1459" s="227" t="s">
        <v>89</v>
      </c>
      <c r="AV1459" s="13" t="s">
        <v>89</v>
      </c>
      <c r="AW1459" s="13" t="s">
        <v>34</v>
      </c>
      <c r="AX1459" s="13" t="s">
        <v>80</v>
      </c>
      <c r="AY1459" s="227" t="s">
        <v>151</v>
      </c>
    </row>
    <row r="1460" spans="2:51" s="13" customFormat="1" ht="10.199999999999999">
      <c r="B1460" s="217"/>
      <c r="C1460" s="218"/>
      <c r="D1460" s="213" t="s">
        <v>162</v>
      </c>
      <c r="E1460" s="219" t="s">
        <v>1</v>
      </c>
      <c r="F1460" s="220" t="s">
        <v>1597</v>
      </c>
      <c r="G1460" s="218"/>
      <c r="H1460" s="221">
        <v>1.9</v>
      </c>
      <c r="I1460" s="222"/>
      <c r="J1460" s="218"/>
      <c r="K1460" s="218"/>
      <c r="L1460" s="223"/>
      <c r="M1460" s="224"/>
      <c r="N1460" s="225"/>
      <c r="O1460" s="225"/>
      <c r="P1460" s="225"/>
      <c r="Q1460" s="225"/>
      <c r="R1460" s="225"/>
      <c r="S1460" s="225"/>
      <c r="T1460" s="226"/>
      <c r="AT1460" s="227" t="s">
        <v>162</v>
      </c>
      <c r="AU1460" s="227" t="s">
        <v>89</v>
      </c>
      <c r="AV1460" s="13" t="s">
        <v>89</v>
      </c>
      <c r="AW1460" s="13" t="s">
        <v>34</v>
      </c>
      <c r="AX1460" s="13" t="s">
        <v>80</v>
      </c>
      <c r="AY1460" s="227" t="s">
        <v>151</v>
      </c>
    </row>
    <row r="1461" spans="2:51" s="15" customFormat="1" ht="10.199999999999999">
      <c r="B1461" s="239"/>
      <c r="C1461" s="240"/>
      <c r="D1461" s="213" t="s">
        <v>162</v>
      </c>
      <c r="E1461" s="241" t="s">
        <v>1</v>
      </c>
      <c r="F1461" s="242" t="s">
        <v>235</v>
      </c>
      <c r="G1461" s="240"/>
      <c r="H1461" s="241" t="s">
        <v>1</v>
      </c>
      <c r="I1461" s="243"/>
      <c r="J1461" s="240"/>
      <c r="K1461" s="240"/>
      <c r="L1461" s="244"/>
      <c r="M1461" s="245"/>
      <c r="N1461" s="246"/>
      <c r="O1461" s="246"/>
      <c r="P1461" s="246"/>
      <c r="Q1461" s="246"/>
      <c r="R1461" s="246"/>
      <c r="S1461" s="246"/>
      <c r="T1461" s="247"/>
      <c r="AT1461" s="248" t="s">
        <v>162</v>
      </c>
      <c r="AU1461" s="248" t="s">
        <v>89</v>
      </c>
      <c r="AV1461" s="15" t="s">
        <v>85</v>
      </c>
      <c r="AW1461" s="15" t="s">
        <v>34</v>
      </c>
      <c r="AX1461" s="15" t="s">
        <v>80</v>
      </c>
      <c r="AY1461" s="248" t="s">
        <v>151</v>
      </c>
    </row>
    <row r="1462" spans="2:51" s="13" customFormat="1" ht="20.399999999999999">
      <c r="B1462" s="217"/>
      <c r="C1462" s="218"/>
      <c r="D1462" s="213" t="s">
        <v>162</v>
      </c>
      <c r="E1462" s="219" t="s">
        <v>1</v>
      </c>
      <c r="F1462" s="220" t="s">
        <v>1598</v>
      </c>
      <c r="G1462" s="218"/>
      <c r="H1462" s="221">
        <v>37.35</v>
      </c>
      <c r="I1462" s="222"/>
      <c r="J1462" s="218"/>
      <c r="K1462" s="218"/>
      <c r="L1462" s="223"/>
      <c r="M1462" s="224"/>
      <c r="N1462" s="225"/>
      <c r="O1462" s="225"/>
      <c r="P1462" s="225"/>
      <c r="Q1462" s="225"/>
      <c r="R1462" s="225"/>
      <c r="S1462" s="225"/>
      <c r="T1462" s="226"/>
      <c r="AT1462" s="227" t="s">
        <v>162</v>
      </c>
      <c r="AU1462" s="227" t="s">
        <v>89</v>
      </c>
      <c r="AV1462" s="13" t="s">
        <v>89</v>
      </c>
      <c r="AW1462" s="13" t="s">
        <v>34</v>
      </c>
      <c r="AX1462" s="13" t="s">
        <v>80</v>
      </c>
      <c r="AY1462" s="227" t="s">
        <v>151</v>
      </c>
    </row>
    <row r="1463" spans="2:51" s="13" customFormat="1" ht="10.199999999999999">
      <c r="B1463" s="217"/>
      <c r="C1463" s="218"/>
      <c r="D1463" s="213" t="s">
        <v>162</v>
      </c>
      <c r="E1463" s="219" t="s">
        <v>1</v>
      </c>
      <c r="F1463" s="220" t="s">
        <v>1577</v>
      </c>
      <c r="G1463" s="218"/>
      <c r="H1463" s="221">
        <v>1.5760000000000001</v>
      </c>
      <c r="I1463" s="222"/>
      <c r="J1463" s="218"/>
      <c r="K1463" s="218"/>
      <c r="L1463" s="223"/>
      <c r="M1463" s="224"/>
      <c r="N1463" s="225"/>
      <c r="O1463" s="225"/>
      <c r="P1463" s="225"/>
      <c r="Q1463" s="225"/>
      <c r="R1463" s="225"/>
      <c r="S1463" s="225"/>
      <c r="T1463" s="226"/>
      <c r="AT1463" s="227" t="s">
        <v>162</v>
      </c>
      <c r="AU1463" s="227" t="s">
        <v>89</v>
      </c>
      <c r="AV1463" s="13" t="s">
        <v>89</v>
      </c>
      <c r="AW1463" s="13" t="s">
        <v>34</v>
      </c>
      <c r="AX1463" s="13" t="s">
        <v>80</v>
      </c>
      <c r="AY1463" s="227" t="s">
        <v>151</v>
      </c>
    </row>
    <row r="1464" spans="2:51" s="13" customFormat="1" ht="10.199999999999999">
      <c r="B1464" s="217"/>
      <c r="C1464" s="218"/>
      <c r="D1464" s="213" t="s">
        <v>162</v>
      </c>
      <c r="E1464" s="219" t="s">
        <v>1</v>
      </c>
      <c r="F1464" s="220" t="s">
        <v>1599</v>
      </c>
      <c r="G1464" s="218"/>
      <c r="H1464" s="221">
        <v>1.52</v>
      </c>
      <c r="I1464" s="222"/>
      <c r="J1464" s="218"/>
      <c r="K1464" s="218"/>
      <c r="L1464" s="223"/>
      <c r="M1464" s="224"/>
      <c r="N1464" s="225"/>
      <c r="O1464" s="225"/>
      <c r="P1464" s="225"/>
      <c r="Q1464" s="225"/>
      <c r="R1464" s="225"/>
      <c r="S1464" s="225"/>
      <c r="T1464" s="226"/>
      <c r="AT1464" s="227" t="s">
        <v>162</v>
      </c>
      <c r="AU1464" s="227" t="s">
        <v>89</v>
      </c>
      <c r="AV1464" s="13" t="s">
        <v>89</v>
      </c>
      <c r="AW1464" s="13" t="s">
        <v>34</v>
      </c>
      <c r="AX1464" s="13" t="s">
        <v>80</v>
      </c>
      <c r="AY1464" s="227" t="s">
        <v>151</v>
      </c>
    </row>
    <row r="1465" spans="2:51" s="13" customFormat="1" ht="10.199999999999999">
      <c r="B1465" s="217"/>
      <c r="C1465" s="218"/>
      <c r="D1465" s="213" t="s">
        <v>162</v>
      </c>
      <c r="E1465" s="219" t="s">
        <v>1</v>
      </c>
      <c r="F1465" s="220" t="s">
        <v>1600</v>
      </c>
      <c r="G1465" s="218"/>
      <c r="H1465" s="221">
        <v>2.66</v>
      </c>
      <c r="I1465" s="222"/>
      <c r="J1465" s="218"/>
      <c r="K1465" s="218"/>
      <c r="L1465" s="223"/>
      <c r="M1465" s="224"/>
      <c r="N1465" s="225"/>
      <c r="O1465" s="225"/>
      <c r="P1465" s="225"/>
      <c r="Q1465" s="225"/>
      <c r="R1465" s="225"/>
      <c r="S1465" s="225"/>
      <c r="T1465" s="226"/>
      <c r="AT1465" s="227" t="s">
        <v>162</v>
      </c>
      <c r="AU1465" s="227" t="s">
        <v>89</v>
      </c>
      <c r="AV1465" s="13" t="s">
        <v>89</v>
      </c>
      <c r="AW1465" s="13" t="s">
        <v>34</v>
      </c>
      <c r="AX1465" s="13" t="s">
        <v>80</v>
      </c>
      <c r="AY1465" s="227" t="s">
        <v>151</v>
      </c>
    </row>
    <row r="1466" spans="2:51" s="13" customFormat="1" ht="10.199999999999999">
      <c r="B1466" s="217"/>
      <c r="C1466" s="218"/>
      <c r="D1466" s="213" t="s">
        <v>162</v>
      </c>
      <c r="E1466" s="219" t="s">
        <v>1</v>
      </c>
      <c r="F1466" s="220" t="s">
        <v>289</v>
      </c>
      <c r="G1466" s="218"/>
      <c r="H1466" s="221">
        <v>5.16</v>
      </c>
      <c r="I1466" s="222"/>
      <c r="J1466" s="218"/>
      <c r="K1466" s="218"/>
      <c r="L1466" s="223"/>
      <c r="M1466" s="224"/>
      <c r="N1466" s="225"/>
      <c r="O1466" s="225"/>
      <c r="P1466" s="225"/>
      <c r="Q1466" s="225"/>
      <c r="R1466" s="225"/>
      <c r="S1466" s="225"/>
      <c r="T1466" s="226"/>
      <c r="AT1466" s="227" t="s">
        <v>162</v>
      </c>
      <c r="AU1466" s="227" t="s">
        <v>89</v>
      </c>
      <c r="AV1466" s="13" t="s">
        <v>89</v>
      </c>
      <c r="AW1466" s="13" t="s">
        <v>34</v>
      </c>
      <c r="AX1466" s="13" t="s">
        <v>80</v>
      </c>
      <c r="AY1466" s="227" t="s">
        <v>151</v>
      </c>
    </row>
    <row r="1467" spans="2:51" s="13" customFormat="1" ht="10.199999999999999">
      <c r="B1467" s="217"/>
      <c r="C1467" s="218"/>
      <c r="D1467" s="213" t="s">
        <v>162</v>
      </c>
      <c r="E1467" s="219" t="s">
        <v>1</v>
      </c>
      <c r="F1467" s="220" t="s">
        <v>290</v>
      </c>
      <c r="G1467" s="218"/>
      <c r="H1467" s="221">
        <v>0.21</v>
      </c>
      <c r="I1467" s="222"/>
      <c r="J1467" s="218"/>
      <c r="K1467" s="218"/>
      <c r="L1467" s="223"/>
      <c r="M1467" s="224"/>
      <c r="N1467" s="225"/>
      <c r="O1467" s="225"/>
      <c r="P1467" s="225"/>
      <c r="Q1467" s="225"/>
      <c r="R1467" s="225"/>
      <c r="S1467" s="225"/>
      <c r="T1467" s="226"/>
      <c r="AT1467" s="227" t="s">
        <v>162</v>
      </c>
      <c r="AU1467" s="227" t="s">
        <v>89</v>
      </c>
      <c r="AV1467" s="13" t="s">
        <v>89</v>
      </c>
      <c r="AW1467" s="13" t="s">
        <v>34</v>
      </c>
      <c r="AX1467" s="13" t="s">
        <v>80</v>
      </c>
      <c r="AY1467" s="227" t="s">
        <v>151</v>
      </c>
    </row>
    <row r="1468" spans="2:51" s="15" customFormat="1" ht="10.199999999999999">
      <c r="B1468" s="239"/>
      <c r="C1468" s="240"/>
      <c r="D1468" s="213" t="s">
        <v>162</v>
      </c>
      <c r="E1468" s="241" t="s">
        <v>1</v>
      </c>
      <c r="F1468" s="242" t="s">
        <v>415</v>
      </c>
      <c r="G1468" s="240"/>
      <c r="H1468" s="241" t="s">
        <v>1</v>
      </c>
      <c r="I1468" s="243"/>
      <c r="J1468" s="240"/>
      <c r="K1468" s="240"/>
      <c r="L1468" s="244"/>
      <c r="M1468" s="245"/>
      <c r="N1468" s="246"/>
      <c r="O1468" s="246"/>
      <c r="P1468" s="246"/>
      <c r="Q1468" s="246"/>
      <c r="R1468" s="246"/>
      <c r="S1468" s="246"/>
      <c r="T1468" s="247"/>
      <c r="AT1468" s="248" t="s">
        <v>162</v>
      </c>
      <c r="AU1468" s="248" t="s">
        <v>89</v>
      </c>
      <c r="AV1468" s="15" t="s">
        <v>85</v>
      </c>
      <c r="AW1468" s="15" t="s">
        <v>34</v>
      </c>
      <c r="AX1468" s="15" t="s">
        <v>80</v>
      </c>
      <c r="AY1468" s="248" t="s">
        <v>151</v>
      </c>
    </row>
    <row r="1469" spans="2:51" s="13" customFormat="1" ht="10.199999999999999">
      <c r="B1469" s="217"/>
      <c r="C1469" s="218"/>
      <c r="D1469" s="213" t="s">
        <v>162</v>
      </c>
      <c r="E1469" s="219" t="s">
        <v>1</v>
      </c>
      <c r="F1469" s="220" t="s">
        <v>1601</v>
      </c>
      <c r="G1469" s="218"/>
      <c r="H1469" s="221">
        <v>4.7279999999999998</v>
      </c>
      <c r="I1469" s="222"/>
      <c r="J1469" s="218"/>
      <c r="K1469" s="218"/>
      <c r="L1469" s="223"/>
      <c r="M1469" s="224"/>
      <c r="N1469" s="225"/>
      <c r="O1469" s="225"/>
      <c r="P1469" s="225"/>
      <c r="Q1469" s="225"/>
      <c r="R1469" s="225"/>
      <c r="S1469" s="225"/>
      <c r="T1469" s="226"/>
      <c r="AT1469" s="227" t="s">
        <v>162</v>
      </c>
      <c r="AU1469" s="227" t="s">
        <v>89</v>
      </c>
      <c r="AV1469" s="13" t="s">
        <v>89</v>
      </c>
      <c r="AW1469" s="13" t="s">
        <v>34</v>
      </c>
      <c r="AX1469" s="13" t="s">
        <v>80</v>
      </c>
      <c r="AY1469" s="227" t="s">
        <v>151</v>
      </c>
    </row>
    <row r="1470" spans="2:51" s="13" customFormat="1" ht="10.199999999999999">
      <c r="B1470" s="217"/>
      <c r="C1470" s="218"/>
      <c r="D1470" s="213" t="s">
        <v>162</v>
      </c>
      <c r="E1470" s="219" t="s">
        <v>1</v>
      </c>
      <c r="F1470" s="220" t="s">
        <v>1602</v>
      </c>
      <c r="G1470" s="218"/>
      <c r="H1470" s="221">
        <v>1.238</v>
      </c>
      <c r="I1470" s="222"/>
      <c r="J1470" s="218"/>
      <c r="K1470" s="218"/>
      <c r="L1470" s="223"/>
      <c r="M1470" s="224"/>
      <c r="N1470" s="225"/>
      <c r="O1470" s="225"/>
      <c r="P1470" s="225"/>
      <c r="Q1470" s="225"/>
      <c r="R1470" s="225"/>
      <c r="S1470" s="225"/>
      <c r="T1470" s="226"/>
      <c r="AT1470" s="227" t="s">
        <v>162</v>
      </c>
      <c r="AU1470" s="227" t="s">
        <v>89</v>
      </c>
      <c r="AV1470" s="13" t="s">
        <v>89</v>
      </c>
      <c r="AW1470" s="13" t="s">
        <v>34</v>
      </c>
      <c r="AX1470" s="13" t="s">
        <v>80</v>
      </c>
      <c r="AY1470" s="227" t="s">
        <v>151</v>
      </c>
    </row>
    <row r="1471" spans="2:51" s="15" customFormat="1" ht="10.199999999999999">
      <c r="B1471" s="239"/>
      <c r="C1471" s="240"/>
      <c r="D1471" s="213" t="s">
        <v>162</v>
      </c>
      <c r="E1471" s="241" t="s">
        <v>1</v>
      </c>
      <c r="F1471" s="242" t="s">
        <v>417</v>
      </c>
      <c r="G1471" s="240"/>
      <c r="H1471" s="241" t="s">
        <v>1</v>
      </c>
      <c r="I1471" s="243"/>
      <c r="J1471" s="240"/>
      <c r="K1471" s="240"/>
      <c r="L1471" s="244"/>
      <c r="M1471" s="245"/>
      <c r="N1471" s="246"/>
      <c r="O1471" s="246"/>
      <c r="P1471" s="246"/>
      <c r="Q1471" s="246"/>
      <c r="R1471" s="246"/>
      <c r="S1471" s="246"/>
      <c r="T1471" s="247"/>
      <c r="AT1471" s="248" t="s">
        <v>162</v>
      </c>
      <c r="AU1471" s="248" t="s">
        <v>89</v>
      </c>
      <c r="AV1471" s="15" t="s">
        <v>85</v>
      </c>
      <c r="AW1471" s="15" t="s">
        <v>34</v>
      </c>
      <c r="AX1471" s="15" t="s">
        <v>80</v>
      </c>
      <c r="AY1471" s="248" t="s">
        <v>151</v>
      </c>
    </row>
    <row r="1472" spans="2:51" s="13" customFormat="1" ht="10.199999999999999">
      <c r="B1472" s="217"/>
      <c r="C1472" s="218"/>
      <c r="D1472" s="213" t="s">
        <v>162</v>
      </c>
      <c r="E1472" s="219" t="s">
        <v>1</v>
      </c>
      <c r="F1472" s="220" t="s">
        <v>1603</v>
      </c>
      <c r="G1472" s="218"/>
      <c r="H1472" s="221">
        <v>0.95</v>
      </c>
      <c r="I1472" s="222"/>
      <c r="J1472" s="218"/>
      <c r="K1472" s="218"/>
      <c r="L1472" s="223"/>
      <c r="M1472" s="224"/>
      <c r="N1472" s="225"/>
      <c r="O1472" s="225"/>
      <c r="P1472" s="225"/>
      <c r="Q1472" s="225"/>
      <c r="R1472" s="225"/>
      <c r="S1472" s="225"/>
      <c r="T1472" s="226"/>
      <c r="AT1472" s="227" t="s">
        <v>162</v>
      </c>
      <c r="AU1472" s="227" t="s">
        <v>89</v>
      </c>
      <c r="AV1472" s="13" t="s">
        <v>89</v>
      </c>
      <c r="AW1472" s="13" t="s">
        <v>34</v>
      </c>
      <c r="AX1472" s="13" t="s">
        <v>80</v>
      </c>
      <c r="AY1472" s="227" t="s">
        <v>151</v>
      </c>
    </row>
    <row r="1473" spans="1:65" s="13" customFormat="1" ht="10.199999999999999">
      <c r="B1473" s="217"/>
      <c r="C1473" s="218"/>
      <c r="D1473" s="213" t="s">
        <v>162</v>
      </c>
      <c r="E1473" s="219" t="s">
        <v>1</v>
      </c>
      <c r="F1473" s="220" t="s">
        <v>444</v>
      </c>
      <c r="G1473" s="218"/>
      <c r="H1473" s="221">
        <v>1.1819999999999999</v>
      </c>
      <c r="I1473" s="222"/>
      <c r="J1473" s="218"/>
      <c r="K1473" s="218"/>
      <c r="L1473" s="223"/>
      <c r="M1473" s="224"/>
      <c r="N1473" s="225"/>
      <c r="O1473" s="225"/>
      <c r="P1473" s="225"/>
      <c r="Q1473" s="225"/>
      <c r="R1473" s="225"/>
      <c r="S1473" s="225"/>
      <c r="T1473" s="226"/>
      <c r="AT1473" s="227" t="s">
        <v>162</v>
      </c>
      <c r="AU1473" s="227" t="s">
        <v>89</v>
      </c>
      <c r="AV1473" s="13" t="s">
        <v>89</v>
      </c>
      <c r="AW1473" s="13" t="s">
        <v>34</v>
      </c>
      <c r="AX1473" s="13" t="s">
        <v>80</v>
      </c>
      <c r="AY1473" s="227" t="s">
        <v>151</v>
      </c>
    </row>
    <row r="1474" spans="1:65" s="14" customFormat="1" ht="10.199999999999999">
      <c r="B1474" s="228"/>
      <c r="C1474" s="229"/>
      <c r="D1474" s="213" t="s">
        <v>162</v>
      </c>
      <c r="E1474" s="230" t="s">
        <v>1</v>
      </c>
      <c r="F1474" s="231" t="s">
        <v>164</v>
      </c>
      <c r="G1474" s="229"/>
      <c r="H1474" s="232">
        <v>213.18499999999997</v>
      </c>
      <c r="I1474" s="233"/>
      <c r="J1474" s="229"/>
      <c r="K1474" s="229"/>
      <c r="L1474" s="234"/>
      <c r="M1474" s="235"/>
      <c r="N1474" s="236"/>
      <c r="O1474" s="236"/>
      <c r="P1474" s="236"/>
      <c r="Q1474" s="236"/>
      <c r="R1474" s="236"/>
      <c r="S1474" s="236"/>
      <c r="T1474" s="237"/>
      <c r="AT1474" s="238" t="s">
        <v>162</v>
      </c>
      <c r="AU1474" s="238" t="s">
        <v>89</v>
      </c>
      <c r="AV1474" s="14" t="s">
        <v>158</v>
      </c>
      <c r="AW1474" s="14" t="s">
        <v>34</v>
      </c>
      <c r="AX1474" s="14" t="s">
        <v>85</v>
      </c>
      <c r="AY1474" s="238" t="s">
        <v>151</v>
      </c>
    </row>
    <row r="1475" spans="1:65" s="2" customFormat="1" ht="16.5" customHeight="1">
      <c r="A1475" s="35"/>
      <c r="B1475" s="36"/>
      <c r="C1475" s="249" t="s">
        <v>1604</v>
      </c>
      <c r="D1475" s="249" t="s">
        <v>216</v>
      </c>
      <c r="E1475" s="250" t="s">
        <v>1605</v>
      </c>
      <c r="F1475" s="251" t="s">
        <v>1606</v>
      </c>
      <c r="G1475" s="252" t="s">
        <v>231</v>
      </c>
      <c r="H1475" s="253">
        <v>223.84399999999999</v>
      </c>
      <c r="I1475" s="254"/>
      <c r="J1475" s="255">
        <f>ROUND(I1475*H1475,2)</f>
        <v>0</v>
      </c>
      <c r="K1475" s="251" t="s">
        <v>157</v>
      </c>
      <c r="L1475" s="256"/>
      <c r="M1475" s="257" t="s">
        <v>1</v>
      </c>
      <c r="N1475" s="258" t="s">
        <v>45</v>
      </c>
      <c r="O1475" s="72"/>
      <c r="P1475" s="209">
        <f>O1475*H1475</f>
        <v>0</v>
      </c>
      <c r="Q1475" s="209">
        <v>0</v>
      </c>
      <c r="R1475" s="209">
        <f>Q1475*H1475</f>
        <v>0</v>
      </c>
      <c r="S1475" s="209">
        <v>0</v>
      </c>
      <c r="T1475" s="210">
        <f>S1475*H1475</f>
        <v>0</v>
      </c>
      <c r="U1475" s="35"/>
      <c r="V1475" s="35"/>
      <c r="W1475" s="35"/>
      <c r="X1475" s="35"/>
      <c r="Y1475" s="35"/>
      <c r="Z1475" s="35"/>
      <c r="AA1475" s="35"/>
      <c r="AB1475" s="35"/>
      <c r="AC1475" s="35"/>
      <c r="AD1475" s="35"/>
      <c r="AE1475" s="35"/>
      <c r="AR1475" s="211" t="s">
        <v>367</v>
      </c>
      <c r="AT1475" s="211" t="s">
        <v>216</v>
      </c>
      <c r="AU1475" s="211" t="s">
        <v>89</v>
      </c>
      <c r="AY1475" s="18" t="s">
        <v>151</v>
      </c>
      <c r="BE1475" s="212">
        <f>IF(N1475="základní",J1475,0)</f>
        <v>0</v>
      </c>
      <c r="BF1475" s="212">
        <f>IF(N1475="snížená",J1475,0)</f>
        <v>0</v>
      </c>
      <c r="BG1475" s="212">
        <f>IF(N1475="zákl. přenesená",J1475,0)</f>
        <v>0</v>
      </c>
      <c r="BH1475" s="212">
        <f>IF(N1475="sníž. přenesená",J1475,0)</f>
        <v>0</v>
      </c>
      <c r="BI1475" s="212">
        <f>IF(N1475="nulová",J1475,0)</f>
        <v>0</v>
      </c>
      <c r="BJ1475" s="18" t="s">
        <v>85</v>
      </c>
      <c r="BK1475" s="212">
        <f>ROUND(I1475*H1475,2)</f>
        <v>0</v>
      </c>
      <c r="BL1475" s="18" t="s">
        <v>264</v>
      </c>
      <c r="BM1475" s="211" t="s">
        <v>1607</v>
      </c>
    </row>
    <row r="1476" spans="1:65" s="13" customFormat="1" ht="10.199999999999999">
      <c r="B1476" s="217"/>
      <c r="C1476" s="218"/>
      <c r="D1476" s="213" t="s">
        <v>162</v>
      </c>
      <c r="E1476" s="218"/>
      <c r="F1476" s="220" t="s">
        <v>1608</v>
      </c>
      <c r="G1476" s="218"/>
      <c r="H1476" s="221">
        <v>223.84399999999999</v>
      </c>
      <c r="I1476" s="222"/>
      <c r="J1476" s="218"/>
      <c r="K1476" s="218"/>
      <c r="L1476" s="223"/>
      <c r="M1476" s="224"/>
      <c r="N1476" s="225"/>
      <c r="O1476" s="225"/>
      <c r="P1476" s="225"/>
      <c r="Q1476" s="225"/>
      <c r="R1476" s="225"/>
      <c r="S1476" s="225"/>
      <c r="T1476" s="226"/>
      <c r="AT1476" s="227" t="s">
        <v>162</v>
      </c>
      <c r="AU1476" s="227" t="s">
        <v>89</v>
      </c>
      <c r="AV1476" s="13" t="s">
        <v>89</v>
      </c>
      <c r="AW1476" s="13" t="s">
        <v>4</v>
      </c>
      <c r="AX1476" s="13" t="s">
        <v>85</v>
      </c>
      <c r="AY1476" s="227" t="s">
        <v>151</v>
      </c>
    </row>
    <row r="1477" spans="1:65" s="2" customFormat="1" ht="24" customHeight="1">
      <c r="A1477" s="35"/>
      <c r="B1477" s="36"/>
      <c r="C1477" s="200" t="s">
        <v>1609</v>
      </c>
      <c r="D1477" s="200" t="s">
        <v>153</v>
      </c>
      <c r="E1477" s="201" t="s">
        <v>1610</v>
      </c>
      <c r="F1477" s="202" t="s">
        <v>1611</v>
      </c>
      <c r="G1477" s="203" t="s">
        <v>231</v>
      </c>
      <c r="H1477" s="204">
        <v>7.6230000000000002</v>
      </c>
      <c r="I1477" s="205"/>
      <c r="J1477" s="206">
        <f>ROUND(I1477*H1477,2)</f>
        <v>0</v>
      </c>
      <c r="K1477" s="202" t="s">
        <v>157</v>
      </c>
      <c r="L1477" s="40"/>
      <c r="M1477" s="207" t="s">
        <v>1</v>
      </c>
      <c r="N1477" s="208" t="s">
        <v>45</v>
      </c>
      <c r="O1477" s="72"/>
      <c r="P1477" s="209">
        <f>O1477*H1477</f>
        <v>0</v>
      </c>
      <c r="Q1477" s="209">
        <v>0</v>
      </c>
      <c r="R1477" s="209">
        <f>Q1477*H1477</f>
        <v>0</v>
      </c>
      <c r="S1477" s="209">
        <v>0</v>
      </c>
      <c r="T1477" s="210">
        <f>S1477*H1477</f>
        <v>0</v>
      </c>
      <c r="U1477" s="35"/>
      <c r="V1477" s="35"/>
      <c r="W1477" s="35"/>
      <c r="X1477" s="35"/>
      <c r="Y1477" s="35"/>
      <c r="Z1477" s="35"/>
      <c r="AA1477" s="35"/>
      <c r="AB1477" s="35"/>
      <c r="AC1477" s="35"/>
      <c r="AD1477" s="35"/>
      <c r="AE1477" s="35"/>
      <c r="AR1477" s="211" t="s">
        <v>264</v>
      </c>
      <c r="AT1477" s="211" t="s">
        <v>153</v>
      </c>
      <c r="AU1477" s="211" t="s">
        <v>89</v>
      </c>
      <c r="AY1477" s="18" t="s">
        <v>151</v>
      </c>
      <c r="BE1477" s="212">
        <f>IF(N1477="základní",J1477,0)</f>
        <v>0</v>
      </c>
      <c r="BF1477" s="212">
        <f>IF(N1477="snížená",J1477,0)</f>
        <v>0</v>
      </c>
      <c r="BG1477" s="212">
        <f>IF(N1477="zákl. přenesená",J1477,0)</f>
        <v>0</v>
      </c>
      <c r="BH1477" s="212">
        <f>IF(N1477="sníž. přenesená",J1477,0)</f>
        <v>0</v>
      </c>
      <c r="BI1477" s="212">
        <f>IF(N1477="nulová",J1477,0)</f>
        <v>0</v>
      </c>
      <c r="BJ1477" s="18" t="s">
        <v>85</v>
      </c>
      <c r="BK1477" s="212">
        <f>ROUND(I1477*H1477,2)</f>
        <v>0</v>
      </c>
      <c r="BL1477" s="18" t="s">
        <v>264</v>
      </c>
      <c r="BM1477" s="211" t="s">
        <v>1612</v>
      </c>
    </row>
    <row r="1478" spans="1:65" s="13" customFormat="1" ht="10.199999999999999">
      <c r="B1478" s="217"/>
      <c r="C1478" s="218"/>
      <c r="D1478" s="213" t="s">
        <v>162</v>
      </c>
      <c r="E1478" s="219" t="s">
        <v>1</v>
      </c>
      <c r="F1478" s="220" t="s">
        <v>1613</v>
      </c>
      <c r="G1478" s="218"/>
      <c r="H1478" s="221">
        <v>2.3639999999999999</v>
      </c>
      <c r="I1478" s="222"/>
      <c r="J1478" s="218"/>
      <c r="K1478" s="218"/>
      <c r="L1478" s="223"/>
      <c r="M1478" s="224"/>
      <c r="N1478" s="225"/>
      <c r="O1478" s="225"/>
      <c r="P1478" s="225"/>
      <c r="Q1478" s="225"/>
      <c r="R1478" s="225"/>
      <c r="S1478" s="225"/>
      <c r="T1478" s="226"/>
      <c r="AT1478" s="227" t="s">
        <v>162</v>
      </c>
      <c r="AU1478" s="227" t="s">
        <v>89</v>
      </c>
      <c r="AV1478" s="13" t="s">
        <v>89</v>
      </c>
      <c r="AW1478" s="13" t="s">
        <v>34</v>
      </c>
      <c r="AX1478" s="13" t="s">
        <v>80</v>
      </c>
      <c r="AY1478" s="227" t="s">
        <v>151</v>
      </c>
    </row>
    <row r="1479" spans="1:65" s="13" customFormat="1" ht="10.199999999999999">
      <c r="B1479" s="217"/>
      <c r="C1479" s="218"/>
      <c r="D1479" s="213" t="s">
        <v>162</v>
      </c>
      <c r="E1479" s="219" t="s">
        <v>1</v>
      </c>
      <c r="F1479" s="220" t="s">
        <v>1614</v>
      </c>
      <c r="G1479" s="218"/>
      <c r="H1479" s="221">
        <v>1.379</v>
      </c>
      <c r="I1479" s="222"/>
      <c r="J1479" s="218"/>
      <c r="K1479" s="218"/>
      <c r="L1479" s="223"/>
      <c r="M1479" s="224"/>
      <c r="N1479" s="225"/>
      <c r="O1479" s="225"/>
      <c r="P1479" s="225"/>
      <c r="Q1479" s="225"/>
      <c r="R1479" s="225"/>
      <c r="S1479" s="225"/>
      <c r="T1479" s="226"/>
      <c r="AT1479" s="227" t="s">
        <v>162</v>
      </c>
      <c r="AU1479" s="227" t="s">
        <v>89</v>
      </c>
      <c r="AV1479" s="13" t="s">
        <v>89</v>
      </c>
      <c r="AW1479" s="13" t="s">
        <v>34</v>
      </c>
      <c r="AX1479" s="13" t="s">
        <v>80</v>
      </c>
      <c r="AY1479" s="227" t="s">
        <v>151</v>
      </c>
    </row>
    <row r="1480" spans="1:65" s="13" customFormat="1" ht="10.199999999999999">
      <c r="B1480" s="217"/>
      <c r="C1480" s="218"/>
      <c r="D1480" s="213" t="s">
        <v>162</v>
      </c>
      <c r="E1480" s="219" t="s">
        <v>1</v>
      </c>
      <c r="F1480" s="220" t="s">
        <v>1615</v>
      </c>
      <c r="G1480" s="218"/>
      <c r="H1480" s="221">
        <v>3.88</v>
      </c>
      <c r="I1480" s="222"/>
      <c r="J1480" s="218"/>
      <c r="K1480" s="218"/>
      <c r="L1480" s="223"/>
      <c r="M1480" s="224"/>
      <c r="N1480" s="225"/>
      <c r="O1480" s="225"/>
      <c r="P1480" s="225"/>
      <c r="Q1480" s="225"/>
      <c r="R1480" s="225"/>
      <c r="S1480" s="225"/>
      <c r="T1480" s="226"/>
      <c r="AT1480" s="227" t="s">
        <v>162</v>
      </c>
      <c r="AU1480" s="227" t="s">
        <v>89</v>
      </c>
      <c r="AV1480" s="13" t="s">
        <v>89</v>
      </c>
      <c r="AW1480" s="13" t="s">
        <v>34</v>
      </c>
      <c r="AX1480" s="13" t="s">
        <v>80</v>
      </c>
      <c r="AY1480" s="227" t="s">
        <v>151</v>
      </c>
    </row>
    <row r="1481" spans="1:65" s="14" customFormat="1" ht="10.199999999999999">
      <c r="B1481" s="228"/>
      <c r="C1481" s="229"/>
      <c r="D1481" s="213" t="s">
        <v>162</v>
      </c>
      <c r="E1481" s="230" t="s">
        <v>1</v>
      </c>
      <c r="F1481" s="231" t="s">
        <v>164</v>
      </c>
      <c r="G1481" s="229"/>
      <c r="H1481" s="232">
        <v>7.6229999999999993</v>
      </c>
      <c r="I1481" s="233"/>
      <c r="J1481" s="229"/>
      <c r="K1481" s="229"/>
      <c r="L1481" s="234"/>
      <c r="M1481" s="235"/>
      <c r="N1481" s="236"/>
      <c r="O1481" s="236"/>
      <c r="P1481" s="236"/>
      <c r="Q1481" s="236"/>
      <c r="R1481" s="236"/>
      <c r="S1481" s="236"/>
      <c r="T1481" s="237"/>
      <c r="AT1481" s="238" t="s">
        <v>162</v>
      </c>
      <c r="AU1481" s="238" t="s">
        <v>89</v>
      </c>
      <c r="AV1481" s="14" t="s">
        <v>158</v>
      </c>
      <c r="AW1481" s="14" t="s">
        <v>34</v>
      </c>
      <c r="AX1481" s="14" t="s">
        <v>85</v>
      </c>
      <c r="AY1481" s="238" t="s">
        <v>151</v>
      </c>
    </row>
    <row r="1482" spans="1:65" s="2" customFormat="1" ht="16.5" customHeight="1">
      <c r="A1482" s="35"/>
      <c r="B1482" s="36"/>
      <c r="C1482" s="249" t="s">
        <v>1616</v>
      </c>
      <c r="D1482" s="249" t="s">
        <v>216</v>
      </c>
      <c r="E1482" s="250" t="s">
        <v>1605</v>
      </c>
      <c r="F1482" s="251" t="s">
        <v>1606</v>
      </c>
      <c r="G1482" s="252" t="s">
        <v>231</v>
      </c>
      <c r="H1482" s="253">
        <v>8.0039999999999996</v>
      </c>
      <c r="I1482" s="254"/>
      <c r="J1482" s="255">
        <f>ROUND(I1482*H1482,2)</f>
        <v>0</v>
      </c>
      <c r="K1482" s="251" t="s">
        <v>157</v>
      </c>
      <c r="L1482" s="256"/>
      <c r="M1482" s="257" t="s">
        <v>1</v>
      </c>
      <c r="N1482" s="258" t="s">
        <v>45</v>
      </c>
      <c r="O1482" s="72"/>
      <c r="P1482" s="209">
        <f>O1482*H1482</f>
        <v>0</v>
      </c>
      <c r="Q1482" s="209">
        <v>0</v>
      </c>
      <c r="R1482" s="209">
        <f>Q1482*H1482</f>
        <v>0</v>
      </c>
      <c r="S1482" s="209">
        <v>0</v>
      </c>
      <c r="T1482" s="210">
        <f>S1482*H1482</f>
        <v>0</v>
      </c>
      <c r="U1482" s="35"/>
      <c r="V1482" s="35"/>
      <c r="W1482" s="35"/>
      <c r="X1482" s="35"/>
      <c r="Y1482" s="35"/>
      <c r="Z1482" s="35"/>
      <c r="AA1482" s="35"/>
      <c r="AB1482" s="35"/>
      <c r="AC1482" s="35"/>
      <c r="AD1482" s="35"/>
      <c r="AE1482" s="35"/>
      <c r="AR1482" s="211" t="s">
        <v>367</v>
      </c>
      <c r="AT1482" s="211" t="s">
        <v>216</v>
      </c>
      <c r="AU1482" s="211" t="s">
        <v>89</v>
      </c>
      <c r="AY1482" s="18" t="s">
        <v>151</v>
      </c>
      <c r="BE1482" s="212">
        <f>IF(N1482="základní",J1482,0)</f>
        <v>0</v>
      </c>
      <c r="BF1482" s="212">
        <f>IF(N1482="snížená",J1482,0)</f>
        <v>0</v>
      </c>
      <c r="BG1482" s="212">
        <f>IF(N1482="zákl. přenesená",J1482,0)</f>
        <v>0</v>
      </c>
      <c r="BH1482" s="212">
        <f>IF(N1482="sníž. přenesená",J1482,0)</f>
        <v>0</v>
      </c>
      <c r="BI1482" s="212">
        <f>IF(N1482="nulová",J1482,0)</f>
        <v>0</v>
      </c>
      <c r="BJ1482" s="18" t="s">
        <v>85</v>
      </c>
      <c r="BK1482" s="212">
        <f>ROUND(I1482*H1482,2)</f>
        <v>0</v>
      </c>
      <c r="BL1482" s="18" t="s">
        <v>264</v>
      </c>
      <c r="BM1482" s="211" t="s">
        <v>1617</v>
      </c>
    </row>
    <row r="1483" spans="1:65" s="13" customFormat="1" ht="10.199999999999999">
      <c r="B1483" s="217"/>
      <c r="C1483" s="218"/>
      <c r="D1483" s="213" t="s">
        <v>162</v>
      </c>
      <c r="E1483" s="218"/>
      <c r="F1483" s="220" t="s">
        <v>1618</v>
      </c>
      <c r="G1483" s="218"/>
      <c r="H1483" s="221">
        <v>8.0039999999999996</v>
      </c>
      <c r="I1483" s="222"/>
      <c r="J1483" s="218"/>
      <c r="K1483" s="218"/>
      <c r="L1483" s="223"/>
      <c r="M1483" s="224"/>
      <c r="N1483" s="225"/>
      <c r="O1483" s="225"/>
      <c r="P1483" s="225"/>
      <c r="Q1483" s="225"/>
      <c r="R1483" s="225"/>
      <c r="S1483" s="225"/>
      <c r="T1483" s="226"/>
      <c r="AT1483" s="227" t="s">
        <v>162</v>
      </c>
      <c r="AU1483" s="227" t="s">
        <v>89</v>
      </c>
      <c r="AV1483" s="13" t="s">
        <v>89</v>
      </c>
      <c r="AW1483" s="13" t="s">
        <v>4</v>
      </c>
      <c r="AX1483" s="13" t="s">
        <v>85</v>
      </c>
      <c r="AY1483" s="227" t="s">
        <v>151</v>
      </c>
    </row>
    <row r="1484" spans="1:65" s="2" customFormat="1" ht="24" customHeight="1">
      <c r="A1484" s="35"/>
      <c r="B1484" s="36"/>
      <c r="C1484" s="200" t="s">
        <v>1619</v>
      </c>
      <c r="D1484" s="200" t="s">
        <v>153</v>
      </c>
      <c r="E1484" s="201" t="s">
        <v>1620</v>
      </c>
      <c r="F1484" s="202" t="s">
        <v>1621</v>
      </c>
      <c r="G1484" s="203" t="s">
        <v>231</v>
      </c>
      <c r="H1484" s="204">
        <v>711.88099999999997</v>
      </c>
      <c r="I1484" s="205"/>
      <c r="J1484" s="206">
        <f>ROUND(I1484*H1484,2)</f>
        <v>0</v>
      </c>
      <c r="K1484" s="202" t="s">
        <v>157</v>
      </c>
      <c r="L1484" s="40"/>
      <c r="M1484" s="207" t="s">
        <v>1</v>
      </c>
      <c r="N1484" s="208" t="s">
        <v>45</v>
      </c>
      <c r="O1484" s="72"/>
      <c r="P1484" s="209">
        <f>O1484*H1484</f>
        <v>0</v>
      </c>
      <c r="Q1484" s="209">
        <v>2.0000000000000001E-4</v>
      </c>
      <c r="R1484" s="209">
        <f>Q1484*H1484</f>
        <v>0.14237620000000001</v>
      </c>
      <c r="S1484" s="209">
        <v>0</v>
      </c>
      <c r="T1484" s="210">
        <f>S1484*H1484</f>
        <v>0</v>
      </c>
      <c r="U1484" s="35"/>
      <c r="V1484" s="35"/>
      <c r="W1484" s="35"/>
      <c r="X1484" s="35"/>
      <c r="Y1484" s="35"/>
      <c r="Z1484" s="35"/>
      <c r="AA1484" s="35"/>
      <c r="AB1484" s="35"/>
      <c r="AC1484" s="35"/>
      <c r="AD1484" s="35"/>
      <c r="AE1484" s="35"/>
      <c r="AR1484" s="211" t="s">
        <v>264</v>
      </c>
      <c r="AT1484" s="211" t="s">
        <v>153</v>
      </c>
      <c r="AU1484" s="211" t="s">
        <v>89</v>
      </c>
      <c r="AY1484" s="18" t="s">
        <v>151</v>
      </c>
      <c r="BE1484" s="212">
        <f>IF(N1484="základní",J1484,0)</f>
        <v>0</v>
      </c>
      <c r="BF1484" s="212">
        <f>IF(N1484="snížená",J1484,0)</f>
        <v>0</v>
      </c>
      <c r="BG1484" s="212">
        <f>IF(N1484="zákl. přenesená",J1484,0)</f>
        <v>0</v>
      </c>
      <c r="BH1484" s="212">
        <f>IF(N1484="sníž. přenesená",J1484,0)</f>
        <v>0</v>
      </c>
      <c r="BI1484" s="212">
        <f>IF(N1484="nulová",J1484,0)</f>
        <v>0</v>
      </c>
      <c r="BJ1484" s="18" t="s">
        <v>85</v>
      </c>
      <c r="BK1484" s="212">
        <f>ROUND(I1484*H1484,2)</f>
        <v>0</v>
      </c>
      <c r="BL1484" s="18" t="s">
        <v>264</v>
      </c>
      <c r="BM1484" s="211" t="s">
        <v>1622</v>
      </c>
    </row>
    <row r="1485" spans="1:65" s="15" customFormat="1" ht="10.199999999999999">
      <c r="B1485" s="239"/>
      <c r="C1485" s="240"/>
      <c r="D1485" s="213" t="s">
        <v>162</v>
      </c>
      <c r="E1485" s="241" t="s">
        <v>1</v>
      </c>
      <c r="F1485" s="242" t="s">
        <v>381</v>
      </c>
      <c r="G1485" s="240"/>
      <c r="H1485" s="241" t="s">
        <v>1</v>
      </c>
      <c r="I1485" s="243"/>
      <c r="J1485" s="240"/>
      <c r="K1485" s="240"/>
      <c r="L1485" s="244"/>
      <c r="M1485" s="245"/>
      <c r="N1485" s="246"/>
      <c r="O1485" s="246"/>
      <c r="P1485" s="246"/>
      <c r="Q1485" s="246"/>
      <c r="R1485" s="246"/>
      <c r="S1485" s="246"/>
      <c r="T1485" s="247"/>
      <c r="AT1485" s="248" t="s">
        <v>162</v>
      </c>
      <c r="AU1485" s="248" t="s">
        <v>89</v>
      </c>
      <c r="AV1485" s="15" t="s">
        <v>85</v>
      </c>
      <c r="AW1485" s="15" t="s">
        <v>34</v>
      </c>
      <c r="AX1485" s="15" t="s">
        <v>80</v>
      </c>
      <c r="AY1485" s="248" t="s">
        <v>151</v>
      </c>
    </row>
    <row r="1486" spans="1:65" s="13" customFormat="1" ht="10.199999999999999">
      <c r="B1486" s="217"/>
      <c r="C1486" s="218"/>
      <c r="D1486" s="213" t="s">
        <v>162</v>
      </c>
      <c r="E1486" s="219" t="s">
        <v>1</v>
      </c>
      <c r="F1486" s="220" t="s">
        <v>1529</v>
      </c>
      <c r="G1486" s="218"/>
      <c r="H1486" s="221">
        <v>21.08</v>
      </c>
      <c r="I1486" s="222"/>
      <c r="J1486" s="218"/>
      <c r="K1486" s="218"/>
      <c r="L1486" s="223"/>
      <c r="M1486" s="224"/>
      <c r="N1486" s="225"/>
      <c r="O1486" s="225"/>
      <c r="P1486" s="225"/>
      <c r="Q1486" s="225"/>
      <c r="R1486" s="225"/>
      <c r="S1486" s="225"/>
      <c r="T1486" s="226"/>
      <c r="AT1486" s="227" t="s">
        <v>162</v>
      </c>
      <c r="AU1486" s="227" t="s">
        <v>89</v>
      </c>
      <c r="AV1486" s="13" t="s">
        <v>89</v>
      </c>
      <c r="AW1486" s="13" t="s">
        <v>34</v>
      </c>
      <c r="AX1486" s="13" t="s">
        <v>80</v>
      </c>
      <c r="AY1486" s="227" t="s">
        <v>151</v>
      </c>
    </row>
    <row r="1487" spans="1:65" s="13" customFormat="1" ht="10.199999999999999">
      <c r="B1487" s="217"/>
      <c r="C1487" s="218"/>
      <c r="D1487" s="213" t="s">
        <v>162</v>
      </c>
      <c r="E1487" s="219" t="s">
        <v>1</v>
      </c>
      <c r="F1487" s="220" t="s">
        <v>1530</v>
      </c>
      <c r="G1487" s="218"/>
      <c r="H1487" s="221">
        <v>3.95</v>
      </c>
      <c r="I1487" s="222"/>
      <c r="J1487" s="218"/>
      <c r="K1487" s="218"/>
      <c r="L1487" s="223"/>
      <c r="M1487" s="224"/>
      <c r="N1487" s="225"/>
      <c r="O1487" s="225"/>
      <c r="P1487" s="225"/>
      <c r="Q1487" s="225"/>
      <c r="R1487" s="225"/>
      <c r="S1487" s="225"/>
      <c r="T1487" s="226"/>
      <c r="AT1487" s="227" t="s">
        <v>162</v>
      </c>
      <c r="AU1487" s="227" t="s">
        <v>89</v>
      </c>
      <c r="AV1487" s="13" t="s">
        <v>89</v>
      </c>
      <c r="AW1487" s="13" t="s">
        <v>34</v>
      </c>
      <c r="AX1487" s="13" t="s">
        <v>80</v>
      </c>
      <c r="AY1487" s="227" t="s">
        <v>151</v>
      </c>
    </row>
    <row r="1488" spans="1:65" s="15" customFormat="1" ht="10.199999999999999">
      <c r="B1488" s="239"/>
      <c r="C1488" s="240"/>
      <c r="D1488" s="213" t="s">
        <v>162</v>
      </c>
      <c r="E1488" s="241" t="s">
        <v>1</v>
      </c>
      <c r="F1488" s="242" t="s">
        <v>238</v>
      </c>
      <c r="G1488" s="240"/>
      <c r="H1488" s="241" t="s">
        <v>1</v>
      </c>
      <c r="I1488" s="243"/>
      <c r="J1488" s="240"/>
      <c r="K1488" s="240"/>
      <c r="L1488" s="244"/>
      <c r="M1488" s="245"/>
      <c r="N1488" s="246"/>
      <c r="O1488" s="246"/>
      <c r="P1488" s="246"/>
      <c r="Q1488" s="246"/>
      <c r="R1488" s="246"/>
      <c r="S1488" s="246"/>
      <c r="T1488" s="247"/>
      <c r="AT1488" s="248" t="s">
        <v>162</v>
      </c>
      <c r="AU1488" s="248" t="s">
        <v>89</v>
      </c>
      <c r="AV1488" s="15" t="s">
        <v>85</v>
      </c>
      <c r="AW1488" s="15" t="s">
        <v>34</v>
      </c>
      <c r="AX1488" s="15" t="s">
        <v>80</v>
      </c>
      <c r="AY1488" s="248" t="s">
        <v>151</v>
      </c>
    </row>
    <row r="1489" spans="2:51" s="13" customFormat="1" ht="10.199999999999999">
      <c r="B1489" s="217"/>
      <c r="C1489" s="218"/>
      <c r="D1489" s="213" t="s">
        <v>162</v>
      </c>
      <c r="E1489" s="219" t="s">
        <v>1</v>
      </c>
      <c r="F1489" s="220" t="s">
        <v>1421</v>
      </c>
      <c r="G1489" s="218"/>
      <c r="H1489" s="221">
        <v>-3.92</v>
      </c>
      <c r="I1489" s="222"/>
      <c r="J1489" s="218"/>
      <c r="K1489" s="218"/>
      <c r="L1489" s="223"/>
      <c r="M1489" s="224"/>
      <c r="N1489" s="225"/>
      <c r="O1489" s="225"/>
      <c r="P1489" s="225"/>
      <c r="Q1489" s="225"/>
      <c r="R1489" s="225"/>
      <c r="S1489" s="225"/>
      <c r="T1489" s="226"/>
      <c r="AT1489" s="227" t="s">
        <v>162</v>
      </c>
      <c r="AU1489" s="227" t="s">
        <v>89</v>
      </c>
      <c r="AV1489" s="13" t="s">
        <v>89</v>
      </c>
      <c r="AW1489" s="13" t="s">
        <v>34</v>
      </c>
      <c r="AX1489" s="13" t="s">
        <v>80</v>
      </c>
      <c r="AY1489" s="227" t="s">
        <v>151</v>
      </c>
    </row>
    <row r="1490" spans="2:51" s="13" customFormat="1" ht="10.199999999999999">
      <c r="B1490" s="217"/>
      <c r="C1490" s="218"/>
      <c r="D1490" s="213" t="s">
        <v>162</v>
      </c>
      <c r="E1490" s="219" t="s">
        <v>1</v>
      </c>
      <c r="F1490" s="220" t="s">
        <v>1422</v>
      </c>
      <c r="G1490" s="218"/>
      <c r="H1490" s="221">
        <v>-4.7249999999999996</v>
      </c>
      <c r="I1490" s="222"/>
      <c r="J1490" s="218"/>
      <c r="K1490" s="218"/>
      <c r="L1490" s="223"/>
      <c r="M1490" s="224"/>
      <c r="N1490" s="225"/>
      <c r="O1490" s="225"/>
      <c r="P1490" s="225"/>
      <c r="Q1490" s="225"/>
      <c r="R1490" s="225"/>
      <c r="S1490" s="225"/>
      <c r="T1490" s="226"/>
      <c r="AT1490" s="227" t="s">
        <v>162</v>
      </c>
      <c r="AU1490" s="227" t="s">
        <v>89</v>
      </c>
      <c r="AV1490" s="13" t="s">
        <v>89</v>
      </c>
      <c r="AW1490" s="13" t="s">
        <v>34</v>
      </c>
      <c r="AX1490" s="13" t="s">
        <v>80</v>
      </c>
      <c r="AY1490" s="227" t="s">
        <v>151</v>
      </c>
    </row>
    <row r="1491" spans="2:51" s="16" customFormat="1" ht="10.199999999999999">
      <c r="B1491" s="259"/>
      <c r="C1491" s="260"/>
      <c r="D1491" s="213" t="s">
        <v>162</v>
      </c>
      <c r="E1491" s="261" t="s">
        <v>1</v>
      </c>
      <c r="F1491" s="262" t="s">
        <v>274</v>
      </c>
      <c r="G1491" s="260"/>
      <c r="H1491" s="263">
        <v>16.384999999999998</v>
      </c>
      <c r="I1491" s="264"/>
      <c r="J1491" s="260"/>
      <c r="K1491" s="260"/>
      <c r="L1491" s="265"/>
      <c r="M1491" s="266"/>
      <c r="N1491" s="267"/>
      <c r="O1491" s="267"/>
      <c r="P1491" s="267"/>
      <c r="Q1491" s="267"/>
      <c r="R1491" s="267"/>
      <c r="S1491" s="267"/>
      <c r="T1491" s="268"/>
      <c r="AT1491" s="269" t="s">
        <v>162</v>
      </c>
      <c r="AU1491" s="269" t="s">
        <v>89</v>
      </c>
      <c r="AV1491" s="16" t="s">
        <v>170</v>
      </c>
      <c r="AW1491" s="16" t="s">
        <v>34</v>
      </c>
      <c r="AX1491" s="16" t="s">
        <v>80</v>
      </c>
      <c r="AY1491" s="269" t="s">
        <v>151</v>
      </c>
    </row>
    <row r="1492" spans="2:51" s="15" customFormat="1" ht="10.199999999999999">
      <c r="B1492" s="239"/>
      <c r="C1492" s="240"/>
      <c r="D1492" s="213" t="s">
        <v>162</v>
      </c>
      <c r="E1492" s="241" t="s">
        <v>1</v>
      </c>
      <c r="F1492" s="242" t="s">
        <v>383</v>
      </c>
      <c r="G1492" s="240"/>
      <c r="H1492" s="241" t="s">
        <v>1</v>
      </c>
      <c r="I1492" s="243"/>
      <c r="J1492" s="240"/>
      <c r="K1492" s="240"/>
      <c r="L1492" s="244"/>
      <c r="M1492" s="245"/>
      <c r="N1492" s="246"/>
      <c r="O1492" s="246"/>
      <c r="P1492" s="246"/>
      <c r="Q1492" s="246"/>
      <c r="R1492" s="246"/>
      <c r="S1492" s="246"/>
      <c r="T1492" s="247"/>
      <c r="AT1492" s="248" t="s">
        <v>162</v>
      </c>
      <c r="AU1492" s="248" t="s">
        <v>89</v>
      </c>
      <c r="AV1492" s="15" t="s">
        <v>85</v>
      </c>
      <c r="AW1492" s="15" t="s">
        <v>34</v>
      </c>
      <c r="AX1492" s="15" t="s">
        <v>80</v>
      </c>
      <c r="AY1492" s="248" t="s">
        <v>151</v>
      </c>
    </row>
    <row r="1493" spans="2:51" s="13" customFormat="1" ht="10.199999999999999">
      <c r="B1493" s="217"/>
      <c r="C1493" s="218"/>
      <c r="D1493" s="213" t="s">
        <v>162</v>
      </c>
      <c r="E1493" s="219" t="s">
        <v>1</v>
      </c>
      <c r="F1493" s="220" t="s">
        <v>1531</v>
      </c>
      <c r="G1493" s="218"/>
      <c r="H1493" s="221">
        <v>21.39</v>
      </c>
      <c r="I1493" s="222"/>
      <c r="J1493" s="218"/>
      <c r="K1493" s="218"/>
      <c r="L1493" s="223"/>
      <c r="M1493" s="224"/>
      <c r="N1493" s="225"/>
      <c r="O1493" s="225"/>
      <c r="P1493" s="225"/>
      <c r="Q1493" s="225"/>
      <c r="R1493" s="225"/>
      <c r="S1493" s="225"/>
      <c r="T1493" s="226"/>
      <c r="AT1493" s="227" t="s">
        <v>162</v>
      </c>
      <c r="AU1493" s="227" t="s">
        <v>89</v>
      </c>
      <c r="AV1493" s="13" t="s">
        <v>89</v>
      </c>
      <c r="AW1493" s="13" t="s">
        <v>34</v>
      </c>
      <c r="AX1493" s="13" t="s">
        <v>80</v>
      </c>
      <c r="AY1493" s="227" t="s">
        <v>151</v>
      </c>
    </row>
    <row r="1494" spans="2:51" s="13" customFormat="1" ht="10.199999999999999">
      <c r="B1494" s="217"/>
      <c r="C1494" s="218"/>
      <c r="D1494" s="213" t="s">
        <v>162</v>
      </c>
      <c r="E1494" s="219" t="s">
        <v>1</v>
      </c>
      <c r="F1494" s="220" t="s">
        <v>1532</v>
      </c>
      <c r="G1494" s="218"/>
      <c r="H1494" s="221">
        <v>2.6429999999999998</v>
      </c>
      <c r="I1494" s="222"/>
      <c r="J1494" s="218"/>
      <c r="K1494" s="218"/>
      <c r="L1494" s="223"/>
      <c r="M1494" s="224"/>
      <c r="N1494" s="225"/>
      <c r="O1494" s="225"/>
      <c r="P1494" s="225"/>
      <c r="Q1494" s="225"/>
      <c r="R1494" s="225"/>
      <c r="S1494" s="225"/>
      <c r="T1494" s="226"/>
      <c r="AT1494" s="227" t="s">
        <v>162</v>
      </c>
      <c r="AU1494" s="227" t="s">
        <v>89</v>
      </c>
      <c r="AV1494" s="13" t="s">
        <v>89</v>
      </c>
      <c r="AW1494" s="13" t="s">
        <v>34</v>
      </c>
      <c r="AX1494" s="13" t="s">
        <v>80</v>
      </c>
      <c r="AY1494" s="227" t="s">
        <v>151</v>
      </c>
    </row>
    <row r="1495" spans="2:51" s="13" customFormat="1" ht="10.199999999999999">
      <c r="B1495" s="217"/>
      <c r="C1495" s="218"/>
      <c r="D1495" s="213" t="s">
        <v>162</v>
      </c>
      <c r="E1495" s="219" t="s">
        <v>1</v>
      </c>
      <c r="F1495" s="220" t="s">
        <v>1425</v>
      </c>
      <c r="G1495" s="218"/>
      <c r="H1495" s="221">
        <v>0.74</v>
      </c>
      <c r="I1495" s="222"/>
      <c r="J1495" s="218"/>
      <c r="K1495" s="218"/>
      <c r="L1495" s="223"/>
      <c r="M1495" s="224"/>
      <c r="N1495" s="225"/>
      <c r="O1495" s="225"/>
      <c r="P1495" s="225"/>
      <c r="Q1495" s="225"/>
      <c r="R1495" s="225"/>
      <c r="S1495" s="225"/>
      <c r="T1495" s="226"/>
      <c r="AT1495" s="227" t="s">
        <v>162</v>
      </c>
      <c r="AU1495" s="227" t="s">
        <v>89</v>
      </c>
      <c r="AV1495" s="13" t="s">
        <v>89</v>
      </c>
      <c r="AW1495" s="13" t="s">
        <v>34</v>
      </c>
      <c r="AX1495" s="13" t="s">
        <v>80</v>
      </c>
      <c r="AY1495" s="227" t="s">
        <v>151</v>
      </c>
    </row>
    <row r="1496" spans="2:51" s="15" customFormat="1" ht="10.199999999999999">
      <c r="B1496" s="239"/>
      <c r="C1496" s="240"/>
      <c r="D1496" s="213" t="s">
        <v>162</v>
      </c>
      <c r="E1496" s="241" t="s">
        <v>1</v>
      </c>
      <c r="F1496" s="242" t="s">
        <v>238</v>
      </c>
      <c r="G1496" s="240"/>
      <c r="H1496" s="241" t="s">
        <v>1</v>
      </c>
      <c r="I1496" s="243"/>
      <c r="J1496" s="240"/>
      <c r="K1496" s="240"/>
      <c r="L1496" s="244"/>
      <c r="M1496" s="245"/>
      <c r="N1496" s="246"/>
      <c r="O1496" s="246"/>
      <c r="P1496" s="246"/>
      <c r="Q1496" s="246"/>
      <c r="R1496" s="246"/>
      <c r="S1496" s="246"/>
      <c r="T1496" s="247"/>
      <c r="AT1496" s="248" t="s">
        <v>162</v>
      </c>
      <c r="AU1496" s="248" t="s">
        <v>89</v>
      </c>
      <c r="AV1496" s="15" t="s">
        <v>85</v>
      </c>
      <c r="AW1496" s="15" t="s">
        <v>34</v>
      </c>
      <c r="AX1496" s="15" t="s">
        <v>80</v>
      </c>
      <c r="AY1496" s="248" t="s">
        <v>151</v>
      </c>
    </row>
    <row r="1497" spans="2:51" s="13" customFormat="1" ht="10.199999999999999">
      <c r="B1497" s="217"/>
      <c r="C1497" s="218"/>
      <c r="D1497" s="213" t="s">
        <v>162</v>
      </c>
      <c r="E1497" s="219" t="s">
        <v>1</v>
      </c>
      <c r="F1497" s="220" t="s">
        <v>1421</v>
      </c>
      <c r="G1497" s="218"/>
      <c r="H1497" s="221">
        <v>-3.92</v>
      </c>
      <c r="I1497" s="222"/>
      <c r="J1497" s="218"/>
      <c r="K1497" s="218"/>
      <c r="L1497" s="223"/>
      <c r="M1497" s="224"/>
      <c r="N1497" s="225"/>
      <c r="O1497" s="225"/>
      <c r="P1497" s="225"/>
      <c r="Q1497" s="225"/>
      <c r="R1497" s="225"/>
      <c r="S1497" s="225"/>
      <c r="T1497" s="226"/>
      <c r="AT1497" s="227" t="s">
        <v>162</v>
      </c>
      <c r="AU1497" s="227" t="s">
        <v>89</v>
      </c>
      <c r="AV1497" s="13" t="s">
        <v>89</v>
      </c>
      <c r="AW1497" s="13" t="s">
        <v>34</v>
      </c>
      <c r="AX1497" s="13" t="s">
        <v>80</v>
      </c>
      <c r="AY1497" s="227" t="s">
        <v>151</v>
      </c>
    </row>
    <row r="1498" spans="2:51" s="13" customFormat="1" ht="10.199999999999999">
      <c r="B1498" s="217"/>
      <c r="C1498" s="218"/>
      <c r="D1498" s="213" t="s">
        <v>162</v>
      </c>
      <c r="E1498" s="219" t="s">
        <v>1</v>
      </c>
      <c r="F1498" s="220" t="s">
        <v>1533</v>
      </c>
      <c r="G1498" s="218"/>
      <c r="H1498" s="221">
        <v>-4.1849999999999996</v>
      </c>
      <c r="I1498" s="222"/>
      <c r="J1498" s="218"/>
      <c r="K1498" s="218"/>
      <c r="L1498" s="223"/>
      <c r="M1498" s="224"/>
      <c r="N1498" s="225"/>
      <c r="O1498" s="225"/>
      <c r="P1498" s="225"/>
      <c r="Q1498" s="225"/>
      <c r="R1498" s="225"/>
      <c r="S1498" s="225"/>
      <c r="T1498" s="226"/>
      <c r="AT1498" s="227" t="s">
        <v>162</v>
      </c>
      <c r="AU1498" s="227" t="s">
        <v>89</v>
      </c>
      <c r="AV1498" s="13" t="s">
        <v>89</v>
      </c>
      <c r="AW1498" s="13" t="s">
        <v>34</v>
      </c>
      <c r="AX1498" s="13" t="s">
        <v>80</v>
      </c>
      <c r="AY1498" s="227" t="s">
        <v>151</v>
      </c>
    </row>
    <row r="1499" spans="2:51" s="13" customFormat="1" ht="10.199999999999999">
      <c r="B1499" s="217"/>
      <c r="C1499" s="218"/>
      <c r="D1499" s="213" t="s">
        <v>162</v>
      </c>
      <c r="E1499" s="219" t="s">
        <v>1</v>
      </c>
      <c r="F1499" s="220" t="s">
        <v>1427</v>
      </c>
      <c r="G1499" s="218"/>
      <c r="H1499" s="221">
        <v>-1.99</v>
      </c>
      <c r="I1499" s="222"/>
      <c r="J1499" s="218"/>
      <c r="K1499" s="218"/>
      <c r="L1499" s="223"/>
      <c r="M1499" s="224"/>
      <c r="N1499" s="225"/>
      <c r="O1499" s="225"/>
      <c r="P1499" s="225"/>
      <c r="Q1499" s="225"/>
      <c r="R1499" s="225"/>
      <c r="S1499" s="225"/>
      <c r="T1499" s="226"/>
      <c r="AT1499" s="227" t="s">
        <v>162</v>
      </c>
      <c r="AU1499" s="227" t="s">
        <v>89</v>
      </c>
      <c r="AV1499" s="13" t="s">
        <v>89</v>
      </c>
      <c r="AW1499" s="13" t="s">
        <v>34</v>
      </c>
      <c r="AX1499" s="13" t="s">
        <v>80</v>
      </c>
      <c r="AY1499" s="227" t="s">
        <v>151</v>
      </c>
    </row>
    <row r="1500" spans="2:51" s="16" customFormat="1" ht="10.199999999999999">
      <c r="B1500" s="259"/>
      <c r="C1500" s="260"/>
      <c r="D1500" s="213" t="s">
        <v>162</v>
      </c>
      <c r="E1500" s="261" t="s">
        <v>1</v>
      </c>
      <c r="F1500" s="262" t="s">
        <v>274</v>
      </c>
      <c r="G1500" s="260"/>
      <c r="H1500" s="263">
        <v>14.678000000000003</v>
      </c>
      <c r="I1500" s="264"/>
      <c r="J1500" s="260"/>
      <c r="K1500" s="260"/>
      <c r="L1500" s="265"/>
      <c r="M1500" s="266"/>
      <c r="N1500" s="267"/>
      <c r="O1500" s="267"/>
      <c r="P1500" s="267"/>
      <c r="Q1500" s="267"/>
      <c r="R1500" s="267"/>
      <c r="S1500" s="267"/>
      <c r="T1500" s="268"/>
      <c r="AT1500" s="269" t="s">
        <v>162</v>
      </c>
      <c r="AU1500" s="269" t="s">
        <v>89</v>
      </c>
      <c r="AV1500" s="16" t="s">
        <v>170</v>
      </c>
      <c r="AW1500" s="16" t="s">
        <v>34</v>
      </c>
      <c r="AX1500" s="16" t="s">
        <v>80</v>
      </c>
      <c r="AY1500" s="269" t="s">
        <v>151</v>
      </c>
    </row>
    <row r="1501" spans="2:51" s="15" customFormat="1" ht="10.199999999999999">
      <c r="B1501" s="239"/>
      <c r="C1501" s="240"/>
      <c r="D1501" s="213" t="s">
        <v>162</v>
      </c>
      <c r="E1501" s="241" t="s">
        <v>1</v>
      </c>
      <c r="F1501" s="242" t="s">
        <v>386</v>
      </c>
      <c r="G1501" s="240"/>
      <c r="H1501" s="241" t="s">
        <v>1</v>
      </c>
      <c r="I1501" s="243"/>
      <c r="J1501" s="240"/>
      <c r="K1501" s="240"/>
      <c r="L1501" s="244"/>
      <c r="M1501" s="245"/>
      <c r="N1501" s="246"/>
      <c r="O1501" s="246"/>
      <c r="P1501" s="246"/>
      <c r="Q1501" s="246"/>
      <c r="R1501" s="246"/>
      <c r="S1501" s="246"/>
      <c r="T1501" s="247"/>
      <c r="AT1501" s="248" t="s">
        <v>162</v>
      </c>
      <c r="AU1501" s="248" t="s">
        <v>89</v>
      </c>
      <c r="AV1501" s="15" t="s">
        <v>85</v>
      </c>
      <c r="AW1501" s="15" t="s">
        <v>34</v>
      </c>
      <c r="AX1501" s="15" t="s">
        <v>80</v>
      </c>
      <c r="AY1501" s="248" t="s">
        <v>151</v>
      </c>
    </row>
    <row r="1502" spans="2:51" s="13" customFormat="1" ht="10.199999999999999">
      <c r="B1502" s="217"/>
      <c r="C1502" s="218"/>
      <c r="D1502" s="213" t="s">
        <v>162</v>
      </c>
      <c r="E1502" s="219" t="s">
        <v>1</v>
      </c>
      <c r="F1502" s="220" t="s">
        <v>1534</v>
      </c>
      <c r="G1502" s="218"/>
      <c r="H1502" s="221">
        <v>48.67</v>
      </c>
      <c r="I1502" s="222"/>
      <c r="J1502" s="218"/>
      <c r="K1502" s="218"/>
      <c r="L1502" s="223"/>
      <c r="M1502" s="224"/>
      <c r="N1502" s="225"/>
      <c r="O1502" s="225"/>
      <c r="P1502" s="225"/>
      <c r="Q1502" s="225"/>
      <c r="R1502" s="225"/>
      <c r="S1502" s="225"/>
      <c r="T1502" s="226"/>
      <c r="AT1502" s="227" t="s">
        <v>162</v>
      </c>
      <c r="AU1502" s="227" t="s">
        <v>89</v>
      </c>
      <c r="AV1502" s="13" t="s">
        <v>89</v>
      </c>
      <c r="AW1502" s="13" t="s">
        <v>34</v>
      </c>
      <c r="AX1502" s="13" t="s">
        <v>80</v>
      </c>
      <c r="AY1502" s="227" t="s">
        <v>151</v>
      </c>
    </row>
    <row r="1503" spans="2:51" s="13" customFormat="1" ht="10.199999999999999">
      <c r="B1503" s="217"/>
      <c r="C1503" s="218"/>
      <c r="D1503" s="213" t="s">
        <v>162</v>
      </c>
      <c r="E1503" s="219" t="s">
        <v>1</v>
      </c>
      <c r="F1503" s="220" t="s">
        <v>1429</v>
      </c>
      <c r="G1503" s="218"/>
      <c r="H1503" s="221">
        <v>2.0299999999999998</v>
      </c>
      <c r="I1503" s="222"/>
      <c r="J1503" s="218"/>
      <c r="K1503" s="218"/>
      <c r="L1503" s="223"/>
      <c r="M1503" s="224"/>
      <c r="N1503" s="225"/>
      <c r="O1503" s="225"/>
      <c r="P1503" s="225"/>
      <c r="Q1503" s="225"/>
      <c r="R1503" s="225"/>
      <c r="S1503" s="225"/>
      <c r="T1503" s="226"/>
      <c r="AT1503" s="227" t="s">
        <v>162</v>
      </c>
      <c r="AU1503" s="227" t="s">
        <v>89</v>
      </c>
      <c r="AV1503" s="13" t="s">
        <v>89</v>
      </c>
      <c r="AW1503" s="13" t="s">
        <v>34</v>
      </c>
      <c r="AX1503" s="13" t="s">
        <v>80</v>
      </c>
      <c r="AY1503" s="227" t="s">
        <v>151</v>
      </c>
    </row>
    <row r="1504" spans="2:51" s="13" customFormat="1" ht="10.199999999999999">
      <c r="B1504" s="217"/>
      <c r="C1504" s="218"/>
      <c r="D1504" s="213" t="s">
        <v>162</v>
      </c>
      <c r="E1504" s="219" t="s">
        <v>1</v>
      </c>
      <c r="F1504" s="220" t="s">
        <v>1430</v>
      </c>
      <c r="G1504" s="218"/>
      <c r="H1504" s="221">
        <v>1.02</v>
      </c>
      <c r="I1504" s="222"/>
      <c r="J1504" s="218"/>
      <c r="K1504" s="218"/>
      <c r="L1504" s="223"/>
      <c r="M1504" s="224"/>
      <c r="N1504" s="225"/>
      <c r="O1504" s="225"/>
      <c r="P1504" s="225"/>
      <c r="Q1504" s="225"/>
      <c r="R1504" s="225"/>
      <c r="S1504" s="225"/>
      <c r="T1504" s="226"/>
      <c r="AT1504" s="227" t="s">
        <v>162</v>
      </c>
      <c r="AU1504" s="227" t="s">
        <v>89</v>
      </c>
      <c r="AV1504" s="13" t="s">
        <v>89</v>
      </c>
      <c r="AW1504" s="13" t="s">
        <v>34</v>
      </c>
      <c r="AX1504" s="13" t="s">
        <v>80</v>
      </c>
      <c r="AY1504" s="227" t="s">
        <v>151</v>
      </c>
    </row>
    <row r="1505" spans="2:51" s="15" customFormat="1" ht="10.199999999999999">
      <c r="B1505" s="239"/>
      <c r="C1505" s="240"/>
      <c r="D1505" s="213" t="s">
        <v>162</v>
      </c>
      <c r="E1505" s="241" t="s">
        <v>1</v>
      </c>
      <c r="F1505" s="242" t="s">
        <v>238</v>
      </c>
      <c r="G1505" s="240"/>
      <c r="H1505" s="241" t="s">
        <v>1</v>
      </c>
      <c r="I1505" s="243"/>
      <c r="J1505" s="240"/>
      <c r="K1505" s="240"/>
      <c r="L1505" s="244"/>
      <c r="M1505" s="245"/>
      <c r="N1505" s="246"/>
      <c r="O1505" s="246"/>
      <c r="P1505" s="246"/>
      <c r="Q1505" s="246"/>
      <c r="R1505" s="246"/>
      <c r="S1505" s="246"/>
      <c r="T1505" s="247"/>
      <c r="AT1505" s="248" t="s">
        <v>162</v>
      </c>
      <c r="AU1505" s="248" t="s">
        <v>89</v>
      </c>
      <c r="AV1505" s="15" t="s">
        <v>85</v>
      </c>
      <c r="AW1505" s="15" t="s">
        <v>34</v>
      </c>
      <c r="AX1505" s="15" t="s">
        <v>80</v>
      </c>
      <c r="AY1505" s="248" t="s">
        <v>151</v>
      </c>
    </row>
    <row r="1506" spans="2:51" s="13" customFormat="1" ht="10.199999999999999">
      <c r="B1506" s="217"/>
      <c r="C1506" s="218"/>
      <c r="D1506" s="213" t="s">
        <v>162</v>
      </c>
      <c r="E1506" s="219" t="s">
        <v>1</v>
      </c>
      <c r="F1506" s="220" t="s">
        <v>1431</v>
      </c>
      <c r="G1506" s="218"/>
      <c r="H1506" s="221">
        <v>-1.5760000000000001</v>
      </c>
      <c r="I1506" s="222"/>
      <c r="J1506" s="218"/>
      <c r="K1506" s="218"/>
      <c r="L1506" s="223"/>
      <c r="M1506" s="224"/>
      <c r="N1506" s="225"/>
      <c r="O1506" s="225"/>
      <c r="P1506" s="225"/>
      <c r="Q1506" s="225"/>
      <c r="R1506" s="225"/>
      <c r="S1506" s="225"/>
      <c r="T1506" s="226"/>
      <c r="AT1506" s="227" t="s">
        <v>162</v>
      </c>
      <c r="AU1506" s="227" t="s">
        <v>89</v>
      </c>
      <c r="AV1506" s="13" t="s">
        <v>89</v>
      </c>
      <c r="AW1506" s="13" t="s">
        <v>34</v>
      </c>
      <c r="AX1506" s="13" t="s">
        <v>80</v>
      </c>
      <c r="AY1506" s="227" t="s">
        <v>151</v>
      </c>
    </row>
    <row r="1507" spans="2:51" s="13" customFormat="1" ht="10.199999999999999">
      <c r="B1507" s="217"/>
      <c r="C1507" s="218"/>
      <c r="D1507" s="213" t="s">
        <v>162</v>
      </c>
      <c r="E1507" s="219" t="s">
        <v>1</v>
      </c>
      <c r="F1507" s="220" t="s">
        <v>1432</v>
      </c>
      <c r="G1507" s="218"/>
      <c r="H1507" s="221">
        <v>-3.78</v>
      </c>
      <c r="I1507" s="222"/>
      <c r="J1507" s="218"/>
      <c r="K1507" s="218"/>
      <c r="L1507" s="223"/>
      <c r="M1507" s="224"/>
      <c r="N1507" s="225"/>
      <c r="O1507" s="225"/>
      <c r="P1507" s="225"/>
      <c r="Q1507" s="225"/>
      <c r="R1507" s="225"/>
      <c r="S1507" s="225"/>
      <c r="T1507" s="226"/>
      <c r="AT1507" s="227" t="s">
        <v>162</v>
      </c>
      <c r="AU1507" s="227" t="s">
        <v>89</v>
      </c>
      <c r="AV1507" s="13" t="s">
        <v>89</v>
      </c>
      <c r="AW1507" s="13" t="s">
        <v>34</v>
      </c>
      <c r="AX1507" s="13" t="s">
        <v>80</v>
      </c>
      <c r="AY1507" s="227" t="s">
        <v>151</v>
      </c>
    </row>
    <row r="1508" spans="2:51" s="16" customFormat="1" ht="10.199999999999999">
      <c r="B1508" s="259"/>
      <c r="C1508" s="260"/>
      <c r="D1508" s="213" t="s">
        <v>162</v>
      </c>
      <c r="E1508" s="261" t="s">
        <v>1</v>
      </c>
      <c r="F1508" s="262" t="s">
        <v>274</v>
      </c>
      <c r="G1508" s="260"/>
      <c r="H1508" s="263">
        <v>46.364000000000004</v>
      </c>
      <c r="I1508" s="264"/>
      <c r="J1508" s="260"/>
      <c r="K1508" s="260"/>
      <c r="L1508" s="265"/>
      <c r="M1508" s="266"/>
      <c r="N1508" s="267"/>
      <c r="O1508" s="267"/>
      <c r="P1508" s="267"/>
      <c r="Q1508" s="267"/>
      <c r="R1508" s="267"/>
      <c r="S1508" s="267"/>
      <c r="T1508" s="268"/>
      <c r="AT1508" s="269" t="s">
        <v>162</v>
      </c>
      <c r="AU1508" s="269" t="s">
        <v>89</v>
      </c>
      <c r="AV1508" s="16" t="s">
        <v>170</v>
      </c>
      <c r="AW1508" s="16" t="s">
        <v>34</v>
      </c>
      <c r="AX1508" s="16" t="s">
        <v>80</v>
      </c>
      <c r="AY1508" s="269" t="s">
        <v>151</v>
      </c>
    </row>
    <row r="1509" spans="2:51" s="15" customFormat="1" ht="10.199999999999999">
      <c r="B1509" s="239"/>
      <c r="C1509" s="240"/>
      <c r="D1509" s="213" t="s">
        <v>162</v>
      </c>
      <c r="E1509" s="241" t="s">
        <v>1</v>
      </c>
      <c r="F1509" s="242" t="s">
        <v>388</v>
      </c>
      <c r="G1509" s="240"/>
      <c r="H1509" s="241" t="s">
        <v>1</v>
      </c>
      <c r="I1509" s="243"/>
      <c r="J1509" s="240"/>
      <c r="K1509" s="240"/>
      <c r="L1509" s="244"/>
      <c r="M1509" s="245"/>
      <c r="N1509" s="246"/>
      <c r="O1509" s="246"/>
      <c r="P1509" s="246"/>
      <c r="Q1509" s="246"/>
      <c r="R1509" s="246"/>
      <c r="S1509" s="246"/>
      <c r="T1509" s="247"/>
      <c r="AT1509" s="248" t="s">
        <v>162</v>
      </c>
      <c r="AU1509" s="248" t="s">
        <v>89</v>
      </c>
      <c r="AV1509" s="15" t="s">
        <v>85</v>
      </c>
      <c r="AW1509" s="15" t="s">
        <v>34</v>
      </c>
      <c r="AX1509" s="15" t="s">
        <v>80</v>
      </c>
      <c r="AY1509" s="248" t="s">
        <v>151</v>
      </c>
    </row>
    <row r="1510" spans="2:51" s="13" customFormat="1" ht="10.199999999999999">
      <c r="B1510" s="217"/>
      <c r="C1510" s="218"/>
      <c r="D1510" s="213" t="s">
        <v>162</v>
      </c>
      <c r="E1510" s="219" t="s">
        <v>1</v>
      </c>
      <c r="F1510" s="220" t="s">
        <v>1535</v>
      </c>
      <c r="G1510" s="218"/>
      <c r="H1510" s="221">
        <v>79.515000000000001</v>
      </c>
      <c r="I1510" s="222"/>
      <c r="J1510" s="218"/>
      <c r="K1510" s="218"/>
      <c r="L1510" s="223"/>
      <c r="M1510" s="224"/>
      <c r="N1510" s="225"/>
      <c r="O1510" s="225"/>
      <c r="P1510" s="225"/>
      <c r="Q1510" s="225"/>
      <c r="R1510" s="225"/>
      <c r="S1510" s="225"/>
      <c r="T1510" s="226"/>
      <c r="AT1510" s="227" t="s">
        <v>162</v>
      </c>
      <c r="AU1510" s="227" t="s">
        <v>89</v>
      </c>
      <c r="AV1510" s="13" t="s">
        <v>89</v>
      </c>
      <c r="AW1510" s="13" t="s">
        <v>34</v>
      </c>
      <c r="AX1510" s="13" t="s">
        <v>80</v>
      </c>
      <c r="AY1510" s="227" t="s">
        <v>151</v>
      </c>
    </row>
    <row r="1511" spans="2:51" s="13" customFormat="1" ht="10.199999999999999">
      <c r="B1511" s="217"/>
      <c r="C1511" s="218"/>
      <c r="D1511" s="213" t="s">
        <v>162</v>
      </c>
      <c r="E1511" s="219" t="s">
        <v>1</v>
      </c>
      <c r="F1511" s="220" t="s">
        <v>1429</v>
      </c>
      <c r="G1511" s="218"/>
      <c r="H1511" s="221">
        <v>2.0299999999999998</v>
      </c>
      <c r="I1511" s="222"/>
      <c r="J1511" s="218"/>
      <c r="K1511" s="218"/>
      <c r="L1511" s="223"/>
      <c r="M1511" s="224"/>
      <c r="N1511" s="225"/>
      <c r="O1511" s="225"/>
      <c r="P1511" s="225"/>
      <c r="Q1511" s="225"/>
      <c r="R1511" s="225"/>
      <c r="S1511" s="225"/>
      <c r="T1511" s="226"/>
      <c r="AT1511" s="227" t="s">
        <v>162</v>
      </c>
      <c r="AU1511" s="227" t="s">
        <v>89</v>
      </c>
      <c r="AV1511" s="13" t="s">
        <v>89</v>
      </c>
      <c r="AW1511" s="13" t="s">
        <v>34</v>
      </c>
      <c r="AX1511" s="13" t="s">
        <v>80</v>
      </c>
      <c r="AY1511" s="227" t="s">
        <v>151</v>
      </c>
    </row>
    <row r="1512" spans="2:51" s="13" customFormat="1" ht="10.199999999999999">
      <c r="B1512" s="217"/>
      <c r="C1512" s="218"/>
      <c r="D1512" s="213" t="s">
        <v>162</v>
      </c>
      <c r="E1512" s="219" t="s">
        <v>1</v>
      </c>
      <c r="F1512" s="220" t="s">
        <v>1536</v>
      </c>
      <c r="G1512" s="218"/>
      <c r="H1512" s="221">
        <v>10.943</v>
      </c>
      <c r="I1512" s="222"/>
      <c r="J1512" s="218"/>
      <c r="K1512" s="218"/>
      <c r="L1512" s="223"/>
      <c r="M1512" s="224"/>
      <c r="N1512" s="225"/>
      <c r="O1512" s="225"/>
      <c r="P1512" s="225"/>
      <c r="Q1512" s="225"/>
      <c r="R1512" s="225"/>
      <c r="S1512" s="225"/>
      <c r="T1512" s="226"/>
      <c r="AT1512" s="227" t="s">
        <v>162</v>
      </c>
      <c r="AU1512" s="227" t="s">
        <v>89</v>
      </c>
      <c r="AV1512" s="13" t="s">
        <v>89</v>
      </c>
      <c r="AW1512" s="13" t="s">
        <v>34</v>
      </c>
      <c r="AX1512" s="13" t="s">
        <v>80</v>
      </c>
      <c r="AY1512" s="227" t="s">
        <v>151</v>
      </c>
    </row>
    <row r="1513" spans="2:51" s="13" customFormat="1" ht="10.199999999999999">
      <c r="B1513" s="217"/>
      <c r="C1513" s="218"/>
      <c r="D1513" s="213" t="s">
        <v>162</v>
      </c>
      <c r="E1513" s="219" t="s">
        <v>1</v>
      </c>
      <c r="F1513" s="220" t="s">
        <v>1435</v>
      </c>
      <c r="G1513" s="218"/>
      <c r="H1513" s="221">
        <v>3.75</v>
      </c>
      <c r="I1513" s="222"/>
      <c r="J1513" s="218"/>
      <c r="K1513" s="218"/>
      <c r="L1513" s="223"/>
      <c r="M1513" s="224"/>
      <c r="N1513" s="225"/>
      <c r="O1513" s="225"/>
      <c r="P1513" s="225"/>
      <c r="Q1513" s="225"/>
      <c r="R1513" s="225"/>
      <c r="S1513" s="225"/>
      <c r="T1513" s="226"/>
      <c r="AT1513" s="227" t="s">
        <v>162</v>
      </c>
      <c r="AU1513" s="227" t="s">
        <v>89</v>
      </c>
      <c r="AV1513" s="13" t="s">
        <v>89</v>
      </c>
      <c r="AW1513" s="13" t="s">
        <v>34</v>
      </c>
      <c r="AX1513" s="13" t="s">
        <v>80</v>
      </c>
      <c r="AY1513" s="227" t="s">
        <v>151</v>
      </c>
    </row>
    <row r="1514" spans="2:51" s="13" customFormat="1" ht="20.399999999999999">
      <c r="B1514" s="217"/>
      <c r="C1514" s="218"/>
      <c r="D1514" s="213" t="s">
        <v>162</v>
      </c>
      <c r="E1514" s="219" t="s">
        <v>1</v>
      </c>
      <c r="F1514" s="220" t="s">
        <v>1537</v>
      </c>
      <c r="G1514" s="218"/>
      <c r="H1514" s="221">
        <v>44.563000000000002</v>
      </c>
      <c r="I1514" s="222"/>
      <c r="J1514" s="218"/>
      <c r="K1514" s="218"/>
      <c r="L1514" s="223"/>
      <c r="M1514" s="224"/>
      <c r="N1514" s="225"/>
      <c r="O1514" s="225"/>
      <c r="P1514" s="225"/>
      <c r="Q1514" s="225"/>
      <c r="R1514" s="225"/>
      <c r="S1514" s="225"/>
      <c r="T1514" s="226"/>
      <c r="AT1514" s="227" t="s">
        <v>162</v>
      </c>
      <c r="AU1514" s="227" t="s">
        <v>89</v>
      </c>
      <c r="AV1514" s="13" t="s">
        <v>89</v>
      </c>
      <c r="AW1514" s="13" t="s">
        <v>34</v>
      </c>
      <c r="AX1514" s="13" t="s">
        <v>80</v>
      </c>
      <c r="AY1514" s="227" t="s">
        <v>151</v>
      </c>
    </row>
    <row r="1515" spans="2:51" s="13" customFormat="1" ht="20.399999999999999">
      <c r="B1515" s="217"/>
      <c r="C1515" s="218"/>
      <c r="D1515" s="213" t="s">
        <v>162</v>
      </c>
      <c r="E1515" s="219" t="s">
        <v>1</v>
      </c>
      <c r="F1515" s="220" t="s">
        <v>1538</v>
      </c>
      <c r="G1515" s="218"/>
      <c r="H1515" s="221">
        <v>39.215000000000003</v>
      </c>
      <c r="I1515" s="222"/>
      <c r="J1515" s="218"/>
      <c r="K1515" s="218"/>
      <c r="L1515" s="223"/>
      <c r="M1515" s="224"/>
      <c r="N1515" s="225"/>
      <c r="O1515" s="225"/>
      <c r="P1515" s="225"/>
      <c r="Q1515" s="225"/>
      <c r="R1515" s="225"/>
      <c r="S1515" s="225"/>
      <c r="T1515" s="226"/>
      <c r="AT1515" s="227" t="s">
        <v>162</v>
      </c>
      <c r="AU1515" s="227" t="s">
        <v>89</v>
      </c>
      <c r="AV1515" s="13" t="s">
        <v>89</v>
      </c>
      <c r="AW1515" s="13" t="s">
        <v>34</v>
      </c>
      <c r="AX1515" s="13" t="s">
        <v>80</v>
      </c>
      <c r="AY1515" s="227" t="s">
        <v>151</v>
      </c>
    </row>
    <row r="1516" spans="2:51" s="13" customFormat="1" ht="10.199999999999999">
      <c r="B1516" s="217"/>
      <c r="C1516" s="218"/>
      <c r="D1516" s="213" t="s">
        <v>162</v>
      </c>
      <c r="E1516" s="219" t="s">
        <v>1</v>
      </c>
      <c r="F1516" s="220" t="s">
        <v>1438</v>
      </c>
      <c r="G1516" s="218"/>
      <c r="H1516" s="221">
        <v>4.1399999999999997</v>
      </c>
      <c r="I1516" s="222"/>
      <c r="J1516" s="218"/>
      <c r="K1516" s="218"/>
      <c r="L1516" s="223"/>
      <c r="M1516" s="224"/>
      <c r="N1516" s="225"/>
      <c r="O1516" s="225"/>
      <c r="P1516" s="225"/>
      <c r="Q1516" s="225"/>
      <c r="R1516" s="225"/>
      <c r="S1516" s="225"/>
      <c r="T1516" s="226"/>
      <c r="AT1516" s="227" t="s">
        <v>162</v>
      </c>
      <c r="AU1516" s="227" t="s">
        <v>89</v>
      </c>
      <c r="AV1516" s="13" t="s">
        <v>89</v>
      </c>
      <c r="AW1516" s="13" t="s">
        <v>34</v>
      </c>
      <c r="AX1516" s="13" t="s">
        <v>80</v>
      </c>
      <c r="AY1516" s="227" t="s">
        <v>151</v>
      </c>
    </row>
    <row r="1517" spans="2:51" s="13" customFormat="1" ht="10.199999999999999">
      <c r="B1517" s="217"/>
      <c r="C1517" s="218"/>
      <c r="D1517" s="213" t="s">
        <v>162</v>
      </c>
      <c r="E1517" s="219" t="s">
        <v>1</v>
      </c>
      <c r="F1517" s="220" t="s">
        <v>1439</v>
      </c>
      <c r="G1517" s="218"/>
      <c r="H1517" s="221">
        <v>5.3</v>
      </c>
      <c r="I1517" s="222"/>
      <c r="J1517" s="218"/>
      <c r="K1517" s="218"/>
      <c r="L1517" s="223"/>
      <c r="M1517" s="224"/>
      <c r="N1517" s="225"/>
      <c r="O1517" s="225"/>
      <c r="P1517" s="225"/>
      <c r="Q1517" s="225"/>
      <c r="R1517" s="225"/>
      <c r="S1517" s="225"/>
      <c r="T1517" s="226"/>
      <c r="AT1517" s="227" t="s">
        <v>162</v>
      </c>
      <c r="AU1517" s="227" t="s">
        <v>89</v>
      </c>
      <c r="AV1517" s="13" t="s">
        <v>89</v>
      </c>
      <c r="AW1517" s="13" t="s">
        <v>34</v>
      </c>
      <c r="AX1517" s="13" t="s">
        <v>80</v>
      </c>
      <c r="AY1517" s="227" t="s">
        <v>151</v>
      </c>
    </row>
    <row r="1518" spans="2:51" s="13" customFormat="1" ht="10.199999999999999">
      <c r="B1518" s="217"/>
      <c r="C1518" s="218"/>
      <c r="D1518" s="213" t="s">
        <v>162</v>
      </c>
      <c r="E1518" s="219" t="s">
        <v>1</v>
      </c>
      <c r="F1518" s="220" t="s">
        <v>1440</v>
      </c>
      <c r="G1518" s="218"/>
      <c r="H1518" s="221">
        <v>0.77</v>
      </c>
      <c r="I1518" s="222"/>
      <c r="J1518" s="218"/>
      <c r="K1518" s="218"/>
      <c r="L1518" s="223"/>
      <c r="M1518" s="224"/>
      <c r="N1518" s="225"/>
      <c r="O1518" s="225"/>
      <c r="P1518" s="225"/>
      <c r="Q1518" s="225"/>
      <c r="R1518" s="225"/>
      <c r="S1518" s="225"/>
      <c r="T1518" s="226"/>
      <c r="AT1518" s="227" t="s">
        <v>162</v>
      </c>
      <c r="AU1518" s="227" t="s">
        <v>89</v>
      </c>
      <c r="AV1518" s="13" t="s">
        <v>89</v>
      </c>
      <c r="AW1518" s="13" t="s">
        <v>34</v>
      </c>
      <c r="AX1518" s="13" t="s">
        <v>80</v>
      </c>
      <c r="AY1518" s="227" t="s">
        <v>151</v>
      </c>
    </row>
    <row r="1519" spans="2:51" s="13" customFormat="1" ht="10.199999999999999">
      <c r="B1519" s="217"/>
      <c r="C1519" s="218"/>
      <c r="D1519" s="213" t="s">
        <v>162</v>
      </c>
      <c r="E1519" s="219" t="s">
        <v>1</v>
      </c>
      <c r="F1519" s="220" t="s">
        <v>1441</v>
      </c>
      <c r="G1519" s="218"/>
      <c r="H1519" s="221">
        <v>3.12</v>
      </c>
      <c r="I1519" s="222"/>
      <c r="J1519" s="218"/>
      <c r="K1519" s="218"/>
      <c r="L1519" s="223"/>
      <c r="M1519" s="224"/>
      <c r="N1519" s="225"/>
      <c r="O1519" s="225"/>
      <c r="P1519" s="225"/>
      <c r="Q1519" s="225"/>
      <c r="R1519" s="225"/>
      <c r="S1519" s="225"/>
      <c r="T1519" s="226"/>
      <c r="AT1519" s="227" t="s">
        <v>162</v>
      </c>
      <c r="AU1519" s="227" t="s">
        <v>89</v>
      </c>
      <c r="AV1519" s="13" t="s">
        <v>89</v>
      </c>
      <c r="AW1519" s="13" t="s">
        <v>34</v>
      </c>
      <c r="AX1519" s="13" t="s">
        <v>80</v>
      </c>
      <c r="AY1519" s="227" t="s">
        <v>151</v>
      </c>
    </row>
    <row r="1520" spans="2:51" s="13" customFormat="1" ht="10.199999999999999">
      <c r="B1520" s="217"/>
      <c r="C1520" s="218"/>
      <c r="D1520" s="213" t="s">
        <v>162</v>
      </c>
      <c r="E1520" s="219" t="s">
        <v>1</v>
      </c>
      <c r="F1520" s="220" t="s">
        <v>1442</v>
      </c>
      <c r="G1520" s="218"/>
      <c r="H1520" s="221">
        <v>0.64</v>
      </c>
      <c r="I1520" s="222"/>
      <c r="J1520" s="218"/>
      <c r="K1520" s="218"/>
      <c r="L1520" s="223"/>
      <c r="M1520" s="224"/>
      <c r="N1520" s="225"/>
      <c r="O1520" s="225"/>
      <c r="P1520" s="225"/>
      <c r="Q1520" s="225"/>
      <c r="R1520" s="225"/>
      <c r="S1520" s="225"/>
      <c r="T1520" s="226"/>
      <c r="AT1520" s="227" t="s">
        <v>162</v>
      </c>
      <c r="AU1520" s="227" t="s">
        <v>89</v>
      </c>
      <c r="AV1520" s="13" t="s">
        <v>89</v>
      </c>
      <c r="AW1520" s="13" t="s">
        <v>34</v>
      </c>
      <c r="AX1520" s="13" t="s">
        <v>80</v>
      </c>
      <c r="AY1520" s="227" t="s">
        <v>151</v>
      </c>
    </row>
    <row r="1521" spans="2:51" s="13" customFormat="1" ht="10.199999999999999">
      <c r="B1521" s="217"/>
      <c r="C1521" s="218"/>
      <c r="D1521" s="213" t="s">
        <v>162</v>
      </c>
      <c r="E1521" s="219" t="s">
        <v>1</v>
      </c>
      <c r="F1521" s="220" t="s">
        <v>1443</v>
      </c>
      <c r="G1521" s="218"/>
      <c r="H1521" s="221">
        <v>0.85499999999999998</v>
      </c>
      <c r="I1521" s="222"/>
      <c r="J1521" s="218"/>
      <c r="K1521" s="218"/>
      <c r="L1521" s="223"/>
      <c r="M1521" s="224"/>
      <c r="N1521" s="225"/>
      <c r="O1521" s="225"/>
      <c r="P1521" s="225"/>
      <c r="Q1521" s="225"/>
      <c r="R1521" s="225"/>
      <c r="S1521" s="225"/>
      <c r="T1521" s="226"/>
      <c r="AT1521" s="227" t="s">
        <v>162</v>
      </c>
      <c r="AU1521" s="227" t="s">
        <v>89</v>
      </c>
      <c r="AV1521" s="13" t="s">
        <v>89</v>
      </c>
      <c r="AW1521" s="13" t="s">
        <v>34</v>
      </c>
      <c r="AX1521" s="13" t="s">
        <v>80</v>
      </c>
      <c r="AY1521" s="227" t="s">
        <v>151</v>
      </c>
    </row>
    <row r="1522" spans="2:51" s="15" customFormat="1" ht="10.199999999999999">
      <c r="B1522" s="239"/>
      <c r="C1522" s="240"/>
      <c r="D1522" s="213" t="s">
        <v>162</v>
      </c>
      <c r="E1522" s="241" t="s">
        <v>1</v>
      </c>
      <c r="F1522" s="242" t="s">
        <v>238</v>
      </c>
      <c r="G1522" s="240"/>
      <c r="H1522" s="241" t="s">
        <v>1</v>
      </c>
      <c r="I1522" s="243"/>
      <c r="J1522" s="240"/>
      <c r="K1522" s="240"/>
      <c r="L1522" s="244"/>
      <c r="M1522" s="245"/>
      <c r="N1522" s="246"/>
      <c r="O1522" s="246"/>
      <c r="P1522" s="246"/>
      <c r="Q1522" s="246"/>
      <c r="R1522" s="246"/>
      <c r="S1522" s="246"/>
      <c r="T1522" s="247"/>
      <c r="AT1522" s="248" t="s">
        <v>162</v>
      </c>
      <c r="AU1522" s="248" t="s">
        <v>89</v>
      </c>
      <c r="AV1522" s="15" t="s">
        <v>85</v>
      </c>
      <c r="AW1522" s="15" t="s">
        <v>34</v>
      </c>
      <c r="AX1522" s="15" t="s">
        <v>80</v>
      </c>
      <c r="AY1522" s="248" t="s">
        <v>151</v>
      </c>
    </row>
    <row r="1523" spans="2:51" s="13" customFormat="1" ht="10.199999999999999">
      <c r="B1523" s="217"/>
      <c r="C1523" s="218"/>
      <c r="D1523" s="213" t="s">
        <v>162</v>
      </c>
      <c r="E1523" s="219" t="s">
        <v>1</v>
      </c>
      <c r="F1523" s="220" t="s">
        <v>1444</v>
      </c>
      <c r="G1523" s="218"/>
      <c r="H1523" s="221">
        <v>-7.92</v>
      </c>
      <c r="I1523" s="222"/>
      <c r="J1523" s="218"/>
      <c r="K1523" s="218"/>
      <c r="L1523" s="223"/>
      <c r="M1523" s="224"/>
      <c r="N1523" s="225"/>
      <c r="O1523" s="225"/>
      <c r="P1523" s="225"/>
      <c r="Q1523" s="225"/>
      <c r="R1523" s="225"/>
      <c r="S1523" s="225"/>
      <c r="T1523" s="226"/>
      <c r="AT1523" s="227" t="s">
        <v>162</v>
      </c>
      <c r="AU1523" s="227" t="s">
        <v>89</v>
      </c>
      <c r="AV1523" s="13" t="s">
        <v>89</v>
      </c>
      <c r="AW1523" s="13" t="s">
        <v>34</v>
      </c>
      <c r="AX1523" s="13" t="s">
        <v>80</v>
      </c>
      <c r="AY1523" s="227" t="s">
        <v>151</v>
      </c>
    </row>
    <row r="1524" spans="2:51" s="13" customFormat="1" ht="10.199999999999999">
      <c r="B1524" s="217"/>
      <c r="C1524" s="218"/>
      <c r="D1524" s="213" t="s">
        <v>162</v>
      </c>
      <c r="E1524" s="219" t="s">
        <v>1</v>
      </c>
      <c r="F1524" s="220" t="s">
        <v>1445</v>
      </c>
      <c r="G1524" s="218"/>
      <c r="H1524" s="221">
        <v>-3.96</v>
      </c>
      <c r="I1524" s="222"/>
      <c r="J1524" s="218"/>
      <c r="K1524" s="218"/>
      <c r="L1524" s="223"/>
      <c r="M1524" s="224"/>
      <c r="N1524" s="225"/>
      <c r="O1524" s="225"/>
      <c r="P1524" s="225"/>
      <c r="Q1524" s="225"/>
      <c r="R1524" s="225"/>
      <c r="S1524" s="225"/>
      <c r="T1524" s="226"/>
      <c r="AT1524" s="227" t="s">
        <v>162</v>
      </c>
      <c r="AU1524" s="227" t="s">
        <v>89</v>
      </c>
      <c r="AV1524" s="13" t="s">
        <v>89</v>
      </c>
      <c r="AW1524" s="13" t="s">
        <v>34</v>
      </c>
      <c r="AX1524" s="13" t="s">
        <v>80</v>
      </c>
      <c r="AY1524" s="227" t="s">
        <v>151</v>
      </c>
    </row>
    <row r="1525" spans="2:51" s="13" customFormat="1" ht="10.199999999999999">
      <c r="B1525" s="217"/>
      <c r="C1525" s="218"/>
      <c r="D1525" s="213" t="s">
        <v>162</v>
      </c>
      <c r="E1525" s="219" t="s">
        <v>1</v>
      </c>
      <c r="F1525" s="220" t="s">
        <v>1446</v>
      </c>
      <c r="G1525" s="218"/>
      <c r="H1525" s="221">
        <v>-2.35</v>
      </c>
      <c r="I1525" s="222"/>
      <c r="J1525" s="218"/>
      <c r="K1525" s="218"/>
      <c r="L1525" s="223"/>
      <c r="M1525" s="224"/>
      <c r="N1525" s="225"/>
      <c r="O1525" s="225"/>
      <c r="P1525" s="225"/>
      <c r="Q1525" s="225"/>
      <c r="R1525" s="225"/>
      <c r="S1525" s="225"/>
      <c r="T1525" s="226"/>
      <c r="AT1525" s="227" t="s">
        <v>162</v>
      </c>
      <c r="AU1525" s="227" t="s">
        <v>89</v>
      </c>
      <c r="AV1525" s="13" t="s">
        <v>89</v>
      </c>
      <c r="AW1525" s="13" t="s">
        <v>34</v>
      </c>
      <c r="AX1525" s="13" t="s">
        <v>80</v>
      </c>
      <c r="AY1525" s="227" t="s">
        <v>151</v>
      </c>
    </row>
    <row r="1526" spans="2:51" s="13" customFormat="1" ht="10.199999999999999">
      <c r="B1526" s="217"/>
      <c r="C1526" s="218"/>
      <c r="D1526" s="213" t="s">
        <v>162</v>
      </c>
      <c r="E1526" s="219" t="s">
        <v>1</v>
      </c>
      <c r="F1526" s="220" t="s">
        <v>1539</v>
      </c>
      <c r="G1526" s="218"/>
      <c r="H1526" s="221">
        <v>-27.28</v>
      </c>
      <c r="I1526" s="222"/>
      <c r="J1526" s="218"/>
      <c r="K1526" s="218"/>
      <c r="L1526" s="223"/>
      <c r="M1526" s="224"/>
      <c r="N1526" s="225"/>
      <c r="O1526" s="225"/>
      <c r="P1526" s="225"/>
      <c r="Q1526" s="225"/>
      <c r="R1526" s="225"/>
      <c r="S1526" s="225"/>
      <c r="T1526" s="226"/>
      <c r="AT1526" s="227" t="s">
        <v>162</v>
      </c>
      <c r="AU1526" s="227" t="s">
        <v>89</v>
      </c>
      <c r="AV1526" s="13" t="s">
        <v>89</v>
      </c>
      <c r="AW1526" s="13" t="s">
        <v>34</v>
      </c>
      <c r="AX1526" s="13" t="s">
        <v>80</v>
      </c>
      <c r="AY1526" s="227" t="s">
        <v>151</v>
      </c>
    </row>
    <row r="1527" spans="2:51" s="13" customFormat="1" ht="10.199999999999999">
      <c r="B1527" s="217"/>
      <c r="C1527" s="218"/>
      <c r="D1527" s="213" t="s">
        <v>162</v>
      </c>
      <c r="E1527" s="219" t="s">
        <v>1</v>
      </c>
      <c r="F1527" s="220" t="s">
        <v>1448</v>
      </c>
      <c r="G1527" s="218"/>
      <c r="H1527" s="221">
        <v>-6.82</v>
      </c>
      <c r="I1527" s="222"/>
      <c r="J1527" s="218"/>
      <c r="K1527" s="218"/>
      <c r="L1527" s="223"/>
      <c r="M1527" s="224"/>
      <c r="N1527" s="225"/>
      <c r="O1527" s="225"/>
      <c r="P1527" s="225"/>
      <c r="Q1527" s="225"/>
      <c r="R1527" s="225"/>
      <c r="S1527" s="225"/>
      <c r="T1527" s="226"/>
      <c r="AT1527" s="227" t="s">
        <v>162</v>
      </c>
      <c r="AU1527" s="227" t="s">
        <v>89</v>
      </c>
      <c r="AV1527" s="13" t="s">
        <v>89</v>
      </c>
      <c r="AW1527" s="13" t="s">
        <v>34</v>
      </c>
      <c r="AX1527" s="13" t="s">
        <v>80</v>
      </c>
      <c r="AY1527" s="227" t="s">
        <v>151</v>
      </c>
    </row>
    <row r="1528" spans="2:51" s="13" customFormat="1" ht="10.199999999999999">
      <c r="B1528" s="217"/>
      <c r="C1528" s="218"/>
      <c r="D1528" s="213" t="s">
        <v>162</v>
      </c>
      <c r="E1528" s="219" t="s">
        <v>1</v>
      </c>
      <c r="F1528" s="220" t="s">
        <v>1449</v>
      </c>
      <c r="G1528" s="218"/>
      <c r="H1528" s="221">
        <v>-6.44</v>
      </c>
      <c r="I1528" s="222"/>
      <c r="J1528" s="218"/>
      <c r="K1528" s="218"/>
      <c r="L1528" s="223"/>
      <c r="M1528" s="224"/>
      <c r="N1528" s="225"/>
      <c r="O1528" s="225"/>
      <c r="P1528" s="225"/>
      <c r="Q1528" s="225"/>
      <c r="R1528" s="225"/>
      <c r="S1528" s="225"/>
      <c r="T1528" s="226"/>
      <c r="AT1528" s="227" t="s">
        <v>162</v>
      </c>
      <c r="AU1528" s="227" t="s">
        <v>89</v>
      </c>
      <c r="AV1528" s="13" t="s">
        <v>89</v>
      </c>
      <c r="AW1528" s="13" t="s">
        <v>34</v>
      </c>
      <c r="AX1528" s="13" t="s">
        <v>80</v>
      </c>
      <c r="AY1528" s="227" t="s">
        <v>151</v>
      </c>
    </row>
    <row r="1529" spans="2:51" s="13" customFormat="1" ht="10.199999999999999">
      <c r="B1529" s="217"/>
      <c r="C1529" s="218"/>
      <c r="D1529" s="213" t="s">
        <v>162</v>
      </c>
      <c r="E1529" s="219" t="s">
        <v>1</v>
      </c>
      <c r="F1529" s="220" t="s">
        <v>1450</v>
      </c>
      <c r="G1529" s="218"/>
      <c r="H1529" s="221">
        <v>-5.13</v>
      </c>
      <c r="I1529" s="222"/>
      <c r="J1529" s="218"/>
      <c r="K1529" s="218"/>
      <c r="L1529" s="223"/>
      <c r="M1529" s="224"/>
      <c r="N1529" s="225"/>
      <c r="O1529" s="225"/>
      <c r="P1529" s="225"/>
      <c r="Q1529" s="225"/>
      <c r="R1529" s="225"/>
      <c r="S1529" s="225"/>
      <c r="T1529" s="226"/>
      <c r="AT1529" s="227" t="s">
        <v>162</v>
      </c>
      <c r="AU1529" s="227" t="s">
        <v>89</v>
      </c>
      <c r="AV1529" s="13" t="s">
        <v>89</v>
      </c>
      <c r="AW1529" s="13" t="s">
        <v>34</v>
      </c>
      <c r="AX1529" s="13" t="s">
        <v>80</v>
      </c>
      <c r="AY1529" s="227" t="s">
        <v>151</v>
      </c>
    </row>
    <row r="1530" spans="2:51" s="13" customFormat="1" ht="10.199999999999999">
      <c r="B1530" s="217"/>
      <c r="C1530" s="218"/>
      <c r="D1530" s="213" t="s">
        <v>162</v>
      </c>
      <c r="E1530" s="219" t="s">
        <v>1</v>
      </c>
      <c r="F1530" s="220" t="s">
        <v>1431</v>
      </c>
      <c r="G1530" s="218"/>
      <c r="H1530" s="221">
        <v>-1.5760000000000001</v>
      </c>
      <c r="I1530" s="222"/>
      <c r="J1530" s="218"/>
      <c r="K1530" s="218"/>
      <c r="L1530" s="223"/>
      <c r="M1530" s="224"/>
      <c r="N1530" s="225"/>
      <c r="O1530" s="225"/>
      <c r="P1530" s="225"/>
      <c r="Q1530" s="225"/>
      <c r="R1530" s="225"/>
      <c r="S1530" s="225"/>
      <c r="T1530" s="226"/>
      <c r="AT1530" s="227" t="s">
        <v>162</v>
      </c>
      <c r="AU1530" s="227" t="s">
        <v>89</v>
      </c>
      <c r="AV1530" s="13" t="s">
        <v>89</v>
      </c>
      <c r="AW1530" s="13" t="s">
        <v>34</v>
      </c>
      <c r="AX1530" s="13" t="s">
        <v>80</v>
      </c>
      <c r="AY1530" s="227" t="s">
        <v>151</v>
      </c>
    </row>
    <row r="1531" spans="2:51" s="16" customFormat="1" ht="10.199999999999999">
      <c r="B1531" s="259"/>
      <c r="C1531" s="260"/>
      <c r="D1531" s="213" t="s">
        <v>162</v>
      </c>
      <c r="E1531" s="261" t="s">
        <v>1</v>
      </c>
      <c r="F1531" s="262" t="s">
        <v>274</v>
      </c>
      <c r="G1531" s="260"/>
      <c r="H1531" s="263">
        <v>133.36500000000001</v>
      </c>
      <c r="I1531" s="264"/>
      <c r="J1531" s="260"/>
      <c r="K1531" s="260"/>
      <c r="L1531" s="265"/>
      <c r="M1531" s="266"/>
      <c r="N1531" s="267"/>
      <c r="O1531" s="267"/>
      <c r="P1531" s="267"/>
      <c r="Q1531" s="267"/>
      <c r="R1531" s="267"/>
      <c r="S1531" s="267"/>
      <c r="T1531" s="268"/>
      <c r="AT1531" s="269" t="s">
        <v>162</v>
      </c>
      <c r="AU1531" s="269" t="s">
        <v>89</v>
      </c>
      <c r="AV1531" s="16" t="s">
        <v>170</v>
      </c>
      <c r="AW1531" s="16" t="s">
        <v>34</v>
      </c>
      <c r="AX1531" s="16" t="s">
        <v>80</v>
      </c>
      <c r="AY1531" s="269" t="s">
        <v>151</v>
      </c>
    </row>
    <row r="1532" spans="2:51" s="15" customFormat="1" ht="10.199999999999999">
      <c r="B1532" s="239"/>
      <c r="C1532" s="240"/>
      <c r="D1532" s="213" t="s">
        <v>162</v>
      </c>
      <c r="E1532" s="241" t="s">
        <v>1</v>
      </c>
      <c r="F1532" s="242" t="s">
        <v>395</v>
      </c>
      <c r="G1532" s="240"/>
      <c r="H1532" s="241" t="s">
        <v>1</v>
      </c>
      <c r="I1532" s="243"/>
      <c r="J1532" s="240"/>
      <c r="K1532" s="240"/>
      <c r="L1532" s="244"/>
      <c r="M1532" s="245"/>
      <c r="N1532" s="246"/>
      <c r="O1532" s="246"/>
      <c r="P1532" s="246"/>
      <c r="Q1532" s="246"/>
      <c r="R1532" s="246"/>
      <c r="S1532" s="246"/>
      <c r="T1532" s="247"/>
      <c r="AT1532" s="248" t="s">
        <v>162</v>
      </c>
      <c r="AU1532" s="248" t="s">
        <v>89</v>
      </c>
      <c r="AV1532" s="15" t="s">
        <v>85</v>
      </c>
      <c r="AW1532" s="15" t="s">
        <v>34</v>
      </c>
      <c r="AX1532" s="15" t="s">
        <v>80</v>
      </c>
      <c r="AY1532" s="248" t="s">
        <v>151</v>
      </c>
    </row>
    <row r="1533" spans="2:51" s="13" customFormat="1" ht="10.199999999999999">
      <c r="B1533" s="217"/>
      <c r="C1533" s="218"/>
      <c r="D1533" s="213" t="s">
        <v>162</v>
      </c>
      <c r="E1533" s="219" t="s">
        <v>1</v>
      </c>
      <c r="F1533" s="220" t="s">
        <v>1540</v>
      </c>
      <c r="G1533" s="218"/>
      <c r="H1533" s="221">
        <v>59.52</v>
      </c>
      <c r="I1533" s="222"/>
      <c r="J1533" s="218"/>
      <c r="K1533" s="218"/>
      <c r="L1533" s="223"/>
      <c r="M1533" s="224"/>
      <c r="N1533" s="225"/>
      <c r="O1533" s="225"/>
      <c r="P1533" s="225"/>
      <c r="Q1533" s="225"/>
      <c r="R1533" s="225"/>
      <c r="S1533" s="225"/>
      <c r="T1533" s="226"/>
      <c r="AT1533" s="227" t="s">
        <v>162</v>
      </c>
      <c r="AU1533" s="227" t="s">
        <v>89</v>
      </c>
      <c r="AV1533" s="13" t="s">
        <v>89</v>
      </c>
      <c r="AW1533" s="13" t="s">
        <v>34</v>
      </c>
      <c r="AX1533" s="13" t="s">
        <v>80</v>
      </c>
      <c r="AY1533" s="227" t="s">
        <v>151</v>
      </c>
    </row>
    <row r="1534" spans="2:51" s="13" customFormat="1" ht="10.199999999999999">
      <c r="B1534" s="217"/>
      <c r="C1534" s="218"/>
      <c r="D1534" s="213" t="s">
        <v>162</v>
      </c>
      <c r="E1534" s="219" t="s">
        <v>1</v>
      </c>
      <c r="F1534" s="220" t="s">
        <v>1452</v>
      </c>
      <c r="G1534" s="218"/>
      <c r="H1534" s="221">
        <v>1.0049999999999999</v>
      </c>
      <c r="I1534" s="222"/>
      <c r="J1534" s="218"/>
      <c r="K1534" s="218"/>
      <c r="L1534" s="223"/>
      <c r="M1534" s="224"/>
      <c r="N1534" s="225"/>
      <c r="O1534" s="225"/>
      <c r="P1534" s="225"/>
      <c r="Q1534" s="225"/>
      <c r="R1534" s="225"/>
      <c r="S1534" s="225"/>
      <c r="T1534" s="226"/>
      <c r="AT1534" s="227" t="s">
        <v>162</v>
      </c>
      <c r="AU1534" s="227" t="s">
        <v>89</v>
      </c>
      <c r="AV1534" s="13" t="s">
        <v>89</v>
      </c>
      <c r="AW1534" s="13" t="s">
        <v>34</v>
      </c>
      <c r="AX1534" s="13" t="s">
        <v>80</v>
      </c>
      <c r="AY1534" s="227" t="s">
        <v>151</v>
      </c>
    </row>
    <row r="1535" spans="2:51" s="15" customFormat="1" ht="10.199999999999999">
      <c r="B1535" s="239"/>
      <c r="C1535" s="240"/>
      <c r="D1535" s="213" t="s">
        <v>162</v>
      </c>
      <c r="E1535" s="241" t="s">
        <v>1</v>
      </c>
      <c r="F1535" s="242" t="s">
        <v>238</v>
      </c>
      <c r="G1535" s="240"/>
      <c r="H1535" s="241" t="s">
        <v>1</v>
      </c>
      <c r="I1535" s="243"/>
      <c r="J1535" s="240"/>
      <c r="K1535" s="240"/>
      <c r="L1535" s="244"/>
      <c r="M1535" s="245"/>
      <c r="N1535" s="246"/>
      <c r="O1535" s="246"/>
      <c r="P1535" s="246"/>
      <c r="Q1535" s="246"/>
      <c r="R1535" s="246"/>
      <c r="S1535" s="246"/>
      <c r="T1535" s="247"/>
      <c r="AT1535" s="248" t="s">
        <v>162</v>
      </c>
      <c r="AU1535" s="248" t="s">
        <v>89</v>
      </c>
      <c r="AV1535" s="15" t="s">
        <v>85</v>
      </c>
      <c r="AW1535" s="15" t="s">
        <v>34</v>
      </c>
      <c r="AX1535" s="15" t="s">
        <v>80</v>
      </c>
      <c r="AY1535" s="248" t="s">
        <v>151</v>
      </c>
    </row>
    <row r="1536" spans="2:51" s="13" customFormat="1" ht="10.199999999999999">
      <c r="B1536" s="217"/>
      <c r="C1536" s="218"/>
      <c r="D1536" s="213" t="s">
        <v>162</v>
      </c>
      <c r="E1536" s="219" t="s">
        <v>1</v>
      </c>
      <c r="F1536" s="220" t="s">
        <v>1453</v>
      </c>
      <c r="G1536" s="218"/>
      <c r="H1536" s="221">
        <v>-4.2</v>
      </c>
      <c r="I1536" s="222"/>
      <c r="J1536" s="218"/>
      <c r="K1536" s="218"/>
      <c r="L1536" s="223"/>
      <c r="M1536" s="224"/>
      <c r="N1536" s="225"/>
      <c r="O1536" s="225"/>
      <c r="P1536" s="225"/>
      <c r="Q1536" s="225"/>
      <c r="R1536" s="225"/>
      <c r="S1536" s="225"/>
      <c r="T1536" s="226"/>
      <c r="AT1536" s="227" t="s">
        <v>162</v>
      </c>
      <c r="AU1536" s="227" t="s">
        <v>89</v>
      </c>
      <c r="AV1536" s="13" t="s">
        <v>89</v>
      </c>
      <c r="AW1536" s="13" t="s">
        <v>34</v>
      </c>
      <c r="AX1536" s="13" t="s">
        <v>80</v>
      </c>
      <c r="AY1536" s="227" t="s">
        <v>151</v>
      </c>
    </row>
    <row r="1537" spans="2:51" s="13" customFormat="1" ht="10.199999999999999">
      <c r="B1537" s="217"/>
      <c r="C1537" s="218"/>
      <c r="D1537" s="213" t="s">
        <v>162</v>
      </c>
      <c r="E1537" s="219" t="s">
        <v>1</v>
      </c>
      <c r="F1537" s="220" t="s">
        <v>1431</v>
      </c>
      <c r="G1537" s="218"/>
      <c r="H1537" s="221">
        <v>-1.5760000000000001</v>
      </c>
      <c r="I1537" s="222"/>
      <c r="J1537" s="218"/>
      <c r="K1537" s="218"/>
      <c r="L1537" s="223"/>
      <c r="M1537" s="224"/>
      <c r="N1537" s="225"/>
      <c r="O1537" s="225"/>
      <c r="P1537" s="225"/>
      <c r="Q1537" s="225"/>
      <c r="R1537" s="225"/>
      <c r="S1537" s="225"/>
      <c r="T1537" s="226"/>
      <c r="AT1537" s="227" t="s">
        <v>162</v>
      </c>
      <c r="AU1537" s="227" t="s">
        <v>89</v>
      </c>
      <c r="AV1537" s="13" t="s">
        <v>89</v>
      </c>
      <c r="AW1537" s="13" t="s">
        <v>34</v>
      </c>
      <c r="AX1537" s="13" t="s">
        <v>80</v>
      </c>
      <c r="AY1537" s="227" t="s">
        <v>151</v>
      </c>
    </row>
    <row r="1538" spans="2:51" s="16" customFormat="1" ht="10.199999999999999">
      <c r="B1538" s="259"/>
      <c r="C1538" s="260"/>
      <c r="D1538" s="213" t="s">
        <v>162</v>
      </c>
      <c r="E1538" s="261" t="s">
        <v>1</v>
      </c>
      <c r="F1538" s="262" t="s">
        <v>274</v>
      </c>
      <c r="G1538" s="260"/>
      <c r="H1538" s="263">
        <v>54.749000000000002</v>
      </c>
      <c r="I1538" s="264"/>
      <c r="J1538" s="260"/>
      <c r="K1538" s="260"/>
      <c r="L1538" s="265"/>
      <c r="M1538" s="266"/>
      <c r="N1538" s="267"/>
      <c r="O1538" s="267"/>
      <c r="P1538" s="267"/>
      <c r="Q1538" s="267"/>
      <c r="R1538" s="267"/>
      <c r="S1538" s="267"/>
      <c r="T1538" s="268"/>
      <c r="AT1538" s="269" t="s">
        <v>162</v>
      </c>
      <c r="AU1538" s="269" t="s">
        <v>89</v>
      </c>
      <c r="AV1538" s="16" t="s">
        <v>170</v>
      </c>
      <c r="AW1538" s="16" t="s">
        <v>34</v>
      </c>
      <c r="AX1538" s="16" t="s">
        <v>80</v>
      </c>
      <c r="AY1538" s="269" t="s">
        <v>151</v>
      </c>
    </row>
    <row r="1539" spans="2:51" s="15" customFormat="1" ht="10.199999999999999">
      <c r="B1539" s="239"/>
      <c r="C1539" s="240"/>
      <c r="D1539" s="213" t="s">
        <v>162</v>
      </c>
      <c r="E1539" s="241" t="s">
        <v>1</v>
      </c>
      <c r="F1539" s="242" t="s">
        <v>233</v>
      </c>
      <c r="G1539" s="240"/>
      <c r="H1539" s="241" t="s">
        <v>1</v>
      </c>
      <c r="I1539" s="243"/>
      <c r="J1539" s="240"/>
      <c r="K1539" s="240"/>
      <c r="L1539" s="244"/>
      <c r="M1539" s="245"/>
      <c r="N1539" s="246"/>
      <c r="O1539" s="246"/>
      <c r="P1539" s="246"/>
      <c r="Q1539" s="246"/>
      <c r="R1539" s="246"/>
      <c r="S1539" s="246"/>
      <c r="T1539" s="247"/>
      <c r="AT1539" s="248" t="s">
        <v>162</v>
      </c>
      <c r="AU1539" s="248" t="s">
        <v>89</v>
      </c>
      <c r="AV1539" s="15" t="s">
        <v>85</v>
      </c>
      <c r="AW1539" s="15" t="s">
        <v>34</v>
      </c>
      <c r="AX1539" s="15" t="s">
        <v>80</v>
      </c>
      <c r="AY1539" s="248" t="s">
        <v>151</v>
      </c>
    </row>
    <row r="1540" spans="2:51" s="13" customFormat="1" ht="10.199999999999999">
      <c r="B1540" s="217"/>
      <c r="C1540" s="218"/>
      <c r="D1540" s="213" t="s">
        <v>162</v>
      </c>
      <c r="E1540" s="219" t="s">
        <v>1</v>
      </c>
      <c r="F1540" s="220" t="s">
        <v>1541</v>
      </c>
      <c r="G1540" s="218"/>
      <c r="H1540" s="221">
        <v>18.850000000000001</v>
      </c>
      <c r="I1540" s="222"/>
      <c r="J1540" s="218"/>
      <c r="K1540" s="218"/>
      <c r="L1540" s="223"/>
      <c r="M1540" s="224"/>
      <c r="N1540" s="225"/>
      <c r="O1540" s="225"/>
      <c r="P1540" s="225"/>
      <c r="Q1540" s="225"/>
      <c r="R1540" s="225"/>
      <c r="S1540" s="225"/>
      <c r="T1540" s="226"/>
      <c r="AT1540" s="227" t="s">
        <v>162</v>
      </c>
      <c r="AU1540" s="227" t="s">
        <v>89</v>
      </c>
      <c r="AV1540" s="13" t="s">
        <v>89</v>
      </c>
      <c r="AW1540" s="13" t="s">
        <v>34</v>
      </c>
      <c r="AX1540" s="13" t="s">
        <v>80</v>
      </c>
      <c r="AY1540" s="227" t="s">
        <v>151</v>
      </c>
    </row>
    <row r="1541" spans="2:51" s="13" customFormat="1" ht="10.199999999999999">
      <c r="B1541" s="217"/>
      <c r="C1541" s="218"/>
      <c r="D1541" s="213" t="s">
        <v>162</v>
      </c>
      <c r="E1541" s="219" t="s">
        <v>1</v>
      </c>
      <c r="F1541" s="220" t="s">
        <v>1455</v>
      </c>
      <c r="G1541" s="218"/>
      <c r="H1541" s="221">
        <v>0.11</v>
      </c>
      <c r="I1541" s="222"/>
      <c r="J1541" s="218"/>
      <c r="K1541" s="218"/>
      <c r="L1541" s="223"/>
      <c r="M1541" s="224"/>
      <c r="N1541" s="225"/>
      <c r="O1541" s="225"/>
      <c r="P1541" s="225"/>
      <c r="Q1541" s="225"/>
      <c r="R1541" s="225"/>
      <c r="S1541" s="225"/>
      <c r="T1541" s="226"/>
      <c r="AT1541" s="227" t="s">
        <v>162</v>
      </c>
      <c r="AU1541" s="227" t="s">
        <v>89</v>
      </c>
      <c r="AV1541" s="13" t="s">
        <v>89</v>
      </c>
      <c r="AW1541" s="13" t="s">
        <v>34</v>
      </c>
      <c r="AX1541" s="13" t="s">
        <v>80</v>
      </c>
      <c r="AY1541" s="227" t="s">
        <v>151</v>
      </c>
    </row>
    <row r="1542" spans="2:51" s="13" customFormat="1" ht="10.199999999999999">
      <c r="B1542" s="217"/>
      <c r="C1542" s="218"/>
      <c r="D1542" s="213" t="s">
        <v>162</v>
      </c>
      <c r="E1542" s="219" t="s">
        <v>1</v>
      </c>
      <c r="F1542" s="220" t="s">
        <v>1456</v>
      </c>
      <c r="G1542" s="218"/>
      <c r="H1542" s="221">
        <v>0.54</v>
      </c>
      <c r="I1542" s="222"/>
      <c r="J1542" s="218"/>
      <c r="K1542" s="218"/>
      <c r="L1542" s="223"/>
      <c r="M1542" s="224"/>
      <c r="N1542" s="225"/>
      <c r="O1542" s="225"/>
      <c r="P1542" s="225"/>
      <c r="Q1542" s="225"/>
      <c r="R1542" s="225"/>
      <c r="S1542" s="225"/>
      <c r="T1542" s="226"/>
      <c r="AT1542" s="227" t="s">
        <v>162</v>
      </c>
      <c r="AU1542" s="227" t="s">
        <v>89</v>
      </c>
      <c r="AV1542" s="13" t="s">
        <v>89</v>
      </c>
      <c r="AW1542" s="13" t="s">
        <v>34</v>
      </c>
      <c r="AX1542" s="13" t="s">
        <v>80</v>
      </c>
      <c r="AY1542" s="227" t="s">
        <v>151</v>
      </c>
    </row>
    <row r="1543" spans="2:51" s="13" customFormat="1" ht="10.199999999999999">
      <c r="B1543" s="217"/>
      <c r="C1543" s="218"/>
      <c r="D1543" s="213" t="s">
        <v>162</v>
      </c>
      <c r="E1543" s="219" t="s">
        <v>1</v>
      </c>
      <c r="F1543" s="220" t="s">
        <v>397</v>
      </c>
      <c r="G1543" s="218"/>
      <c r="H1543" s="221">
        <v>10.965</v>
      </c>
      <c r="I1543" s="222"/>
      <c r="J1543" s="218"/>
      <c r="K1543" s="218"/>
      <c r="L1543" s="223"/>
      <c r="M1543" s="224"/>
      <c r="N1543" s="225"/>
      <c r="O1543" s="225"/>
      <c r="P1543" s="225"/>
      <c r="Q1543" s="225"/>
      <c r="R1543" s="225"/>
      <c r="S1543" s="225"/>
      <c r="T1543" s="226"/>
      <c r="AT1543" s="227" t="s">
        <v>162</v>
      </c>
      <c r="AU1543" s="227" t="s">
        <v>89</v>
      </c>
      <c r="AV1543" s="13" t="s">
        <v>89</v>
      </c>
      <c r="AW1543" s="13" t="s">
        <v>34</v>
      </c>
      <c r="AX1543" s="13" t="s">
        <v>80</v>
      </c>
      <c r="AY1543" s="227" t="s">
        <v>151</v>
      </c>
    </row>
    <row r="1544" spans="2:51" s="15" customFormat="1" ht="10.199999999999999">
      <c r="B1544" s="239"/>
      <c r="C1544" s="240"/>
      <c r="D1544" s="213" t="s">
        <v>162</v>
      </c>
      <c r="E1544" s="241" t="s">
        <v>1</v>
      </c>
      <c r="F1544" s="242" t="s">
        <v>238</v>
      </c>
      <c r="G1544" s="240"/>
      <c r="H1544" s="241" t="s">
        <v>1</v>
      </c>
      <c r="I1544" s="243"/>
      <c r="J1544" s="240"/>
      <c r="K1544" s="240"/>
      <c r="L1544" s="244"/>
      <c r="M1544" s="245"/>
      <c r="N1544" s="246"/>
      <c r="O1544" s="246"/>
      <c r="P1544" s="246"/>
      <c r="Q1544" s="246"/>
      <c r="R1544" s="246"/>
      <c r="S1544" s="246"/>
      <c r="T1544" s="247"/>
      <c r="AT1544" s="248" t="s">
        <v>162</v>
      </c>
      <c r="AU1544" s="248" t="s">
        <v>89</v>
      </c>
      <c r="AV1544" s="15" t="s">
        <v>85</v>
      </c>
      <c r="AW1544" s="15" t="s">
        <v>34</v>
      </c>
      <c r="AX1544" s="15" t="s">
        <v>80</v>
      </c>
      <c r="AY1544" s="248" t="s">
        <v>151</v>
      </c>
    </row>
    <row r="1545" spans="2:51" s="13" customFormat="1" ht="10.199999999999999">
      <c r="B1545" s="217"/>
      <c r="C1545" s="218"/>
      <c r="D1545" s="213" t="s">
        <v>162</v>
      </c>
      <c r="E1545" s="219" t="s">
        <v>1</v>
      </c>
      <c r="F1545" s="220" t="s">
        <v>1457</v>
      </c>
      <c r="G1545" s="218"/>
      <c r="H1545" s="221">
        <v>-0.16</v>
      </c>
      <c r="I1545" s="222"/>
      <c r="J1545" s="218"/>
      <c r="K1545" s="218"/>
      <c r="L1545" s="223"/>
      <c r="M1545" s="224"/>
      <c r="N1545" s="225"/>
      <c r="O1545" s="225"/>
      <c r="P1545" s="225"/>
      <c r="Q1545" s="225"/>
      <c r="R1545" s="225"/>
      <c r="S1545" s="225"/>
      <c r="T1545" s="226"/>
      <c r="AT1545" s="227" t="s">
        <v>162</v>
      </c>
      <c r="AU1545" s="227" t="s">
        <v>89</v>
      </c>
      <c r="AV1545" s="13" t="s">
        <v>89</v>
      </c>
      <c r="AW1545" s="13" t="s">
        <v>34</v>
      </c>
      <c r="AX1545" s="13" t="s">
        <v>80</v>
      </c>
      <c r="AY1545" s="227" t="s">
        <v>151</v>
      </c>
    </row>
    <row r="1546" spans="2:51" s="13" customFormat="1" ht="10.199999999999999">
      <c r="B1546" s="217"/>
      <c r="C1546" s="218"/>
      <c r="D1546" s="213" t="s">
        <v>162</v>
      </c>
      <c r="E1546" s="219" t="s">
        <v>1</v>
      </c>
      <c r="F1546" s="220" t="s">
        <v>1458</v>
      </c>
      <c r="G1546" s="218"/>
      <c r="H1546" s="221">
        <v>-0.89</v>
      </c>
      <c r="I1546" s="222"/>
      <c r="J1546" s="218"/>
      <c r="K1546" s="218"/>
      <c r="L1546" s="223"/>
      <c r="M1546" s="224"/>
      <c r="N1546" s="225"/>
      <c r="O1546" s="225"/>
      <c r="P1546" s="225"/>
      <c r="Q1546" s="225"/>
      <c r="R1546" s="225"/>
      <c r="S1546" s="225"/>
      <c r="T1546" s="226"/>
      <c r="AT1546" s="227" t="s">
        <v>162</v>
      </c>
      <c r="AU1546" s="227" t="s">
        <v>89</v>
      </c>
      <c r="AV1546" s="13" t="s">
        <v>89</v>
      </c>
      <c r="AW1546" s="13" t="s">
        <v>34</v>
      </c>
      <c r="AX1546" s="13" t="s">
        <v>80</v>
      </c>
      <c r="AY1546" s="227" t="s">
        <v>151</v>
      </c>
    </row>
    <row r="1547" spans="2:51" s="16" customFormat="1" ht="10.199999999999999">
      <c r="B1547" s="259"/>
      <c r="C1547" s="260"/>
      <c r="D1547" s="213" t="s">
        <v>162</v>
      </c>
      <c r="E1547" s="261" t="s">
        <v>1</v>
      </c>
      <c r="F1547" s="262" t="s">
        <v>274</v>
      </c>
      <c r="G1547" s="260"/>
      <c r="H1547" s="263">
        <v>29.414999999999999</v>
      </c>
      <c r="I1547" s="264"/>
      <c r="J1547" s="260"/>
      <c r="K1547" s="260"/>
      <c r="L1547" s="265"/>
      <c r="M1547" s="266"/>
      <c r="N1547" s="267"/>
      <c r="O1547" s="267"/>
      <c r="P1547" s="267"/>
      <c r="Q1547" s="267"/>
      <c r="R1547" s="267"/>
      <c r="S1547" s="267"/>
      <c r="T1547" s="268"/>
      <c r="AT1547" s="269" t="s">
        <v>162</v>
      </c>
      <c r="AU1547" s="269" t="s">
        <v>89</v>
      </c>
      <c r="AV1547" s="16" t="s">
        <v>170</v>
      </c>
      <c r="AW1547" s="16" t="s">
        <v>34</v>
      </c>
      <c r="AX1547" s="16" t="s">
        <v>80</v>
      </c>
      <c r="AY1547" s="269" t="s">
        <v>151</v>
      </c>
    </row>
    <row r="1548" spans="2:51" s="15" customFormat="1" ht="10.199999999999999">
      <c r="B1548" s="239"/>
      <c r="C1548" s="240"/>
      <c r="D1548" s="213" t="s">
        <v>162</v>
      </c>
      <c r="E1548" s="241" t="s">
        <v>1</v>
      </c>
      <c r="F1548" s="242" t="s">
        <v>275</v>
      </c>
      <c r="G1548" s="240"/>
      <c r="H1548" s="241" t="s">
        <v>1</v>
      </c>
      <c r="I1548" s="243"/>
      <c r="J1548" s="240"/>
      <c r="K1548" s="240"/>
      <c r="L1548" s="244"/>
      <c r="M1548" s="245"/>
      <c r="N1548" s="246"/>
      <c r="O1548" s="246"/>
      <c r="P1548" s="246"/>
      <c r="Q1548" s="246"/>
      <c r="R1548" s="246"/>
      <c r="S1548" s="246"/>
      <c r="T1548" s="247"/>
      <c r="AT1548" s="248" t="s">
        <v>162</v>
      </c>
      <c r="AU1548" s="248" t="s">
        <v>89</v>
      </c>
      <c r="AV1548" s="15" t="s">
        <v>85</v>
      </c>
      <c r="AW1548" s="15" t="s">
        <v>34</v>
      </c>
      <c r="AX1548" s="15" t="s">
        <v>80</v>
      </c>
      <c r="AY1548" s="248" t="s">
        <v>151</v>
      </c>
    </row>
    <row r="1549" spans="2:51" s="13" customFormat="1" ht="10.199999999999999">
      <c r="B1549" s="217"/>
      <c r="C1549" s="218"/>
      <c r="D1549" s="213" t="s">
        <v>162</v>
      </c>
      <c r="E1549" s="219" t="s">
        <v>1</v>
      </c>
      <c r="F1549" s="220" t="s">
        <v>1542</v>
      </c>
      <c r="G1549" s="218"/>
      <c r="H1549" s="221">
        <v>21.007999999999999</v>
      </c>
      <c r="I1549" s="222"/>
      <c r="J1549" s="218"/>
      <c r="K1549" s="218"/>
      <c r="L1549" s="223"/>
      <c r="M1549" s="224"/>
      <c r="N1549" s="225"/>
      <c r="O1549" s="225"/>
      <c r="P1549" s="225"/>
      <c r="Q1549" s="225"/>
      <c r="R1549" s="225"/>
      <c r="S1549" s="225"/>
      <c r="T1549" s="226"/>
      <c r="AT1549" s="227" t="s">
        <v>162</v>
      </c>
      <c r="AU1549" s="227" t="s">
        <v>89</v>
      </c>
      <c r="AV1549" s="13" t="s">
        <v>89</v>
      </c>
      <c r="AW1549" s="13" t="s">
        <v>34</v>
      </c>
      <c r="AX1549" s="13" t="s">
        <v>80</v>
      </c>
      <c r="AY1549" s="227" t="s">
        <v>151</v>
      </c>
    </row>
    <row r="1550" spans="2:51" s="13" customFormat="1" ht="10.199999999999999">
      <c r="B1550" s="217"/>
      <c r="C1550" s="218"/>
      <c r="D1550" s="213" t="s">
        <v>162</v>
      </c>
      <c r="E1550" s="219" t="s">
        <v>1</v>
      </c>
      <c r="F1550" s="220" t="s">
        <v>1543</v>
      </c>
      <c r="G1550" s="218"/>
      <c r="H1550" s="221">
        <v>0.77</v>
      </c>
      <c r="I1550" s="222"/>
      <c r="J1550" s="218"/>
      <c r="K1550" s="218"/>
      <c r="L1550" s="223"/>
      <c r="M1550" s="224"/>
      <c r="N1550" s="225"/>
      <c r="O1550" s="225"/>
      <c r="P1550" s="225"/>
      <c r="Q1550" s="225"/>
      <c r="R1550" s="225"/>
      <c r="S1550" s="225"/>
      <c r="T1550" s="226"/>
      <c r="AT1550" s="227" t="s">
        <v>162</v>
      </c>
      <c r="AU1550" s="227" t="s">
        <v>89</v>
      </c>
      <c r="AV1550" s="13" t="s">
        <v>89</v>
      </c>
      <c r="AW1550" s="13" t="s">
        <v>34</v>
      </c>
      <c r="AX1550" s="13" t="s">
        <v>80</v>
      </c>
      <c r="AY1550" s="227" t="s">
        <v>151</v>
      </c>
    </row>
    <row r="1551" spans="2:51" s="13" customFormat="1" ht="10.199999999999999">
      <c r="B1551" s="217"/>
      <c r="C1551" s="218"/>
      <c r="D1551" s="213" t="s">
        <v>162</v>
      </c>
      <c r="E1551" s="219" t="s">
        <v>1</v>
      </c>
      <c r="F1551" s="220" t="s">
        <v>1544</v>
      </c>
      <c r="G1551" s="218"/>
      <c r="H1551" s="221">
        <v>0.6</v>
      </c>
      <c r="I1551" s="222"/>
      <c r="J1551" s="218"/>
      <c r="K1551" s="218"/>
      <c r="L1551" s="223"/>
      <c r="M1551" s="224"/>
      <c r="N1551" s="225"/>
      <c r="O1551" s="225"/>
      <c r="P1551" s="225"/>
      <c r="Q1551" s="225"/>
      <c r="R1551" s="225"/>
      <c r="S1551" s="225"/>
      <c r="T1551" s="226"/>
      <c r="AT1551" s="227" t="s">
        <v>162</v>
      </c>
      <c r="AU1551" s="227" t="s">
        <v>89</v>
      </c>
      <c r="AV1551" s="13" t="s">
        <v>89</v>
      </c>
      <c r="AW1551" s="13" t="s">
        <v>34</v>
      </c>
      <c r="AX1551" s="13" t="s">
        <v>80</v>
      </c>
      <c r="AY1551" s="227" t="s">
        <v>151</v>
      </c>
    </row>
    <row r="1552" spans="2:51" s="13" customFormat="1" ht="10.199999999999999">
      <c r="B1552" s="217"/>
      <c r="C1552" s="218"/>
      <c r="D1552" s="213" t="s">
        <v>162</v>
      </c>
      <c r="E1552" s="219" t="s">
        <v>1</v>
      </c>
      <c r="F1552" s="220" t="s">
        <v>398</v>
      </c>
      <c r="G1552" s="218"/>
      <c r="H1552" s="221">
        <v>15.744</v>
      </c>
      <c r="I1552" s="222"/>
      <c r="J1552" s="218"/>
      <c r="K1552" s="218"/>
      <c r="L1552" s="223"/>
      <c r="M1552" s="224"/>
      <c r="N1552" s="225"/>
      <c r="O1552" s="225"/>
      <c r="P1552" s="225"/>
      <c r="Q1552" s="225"/>
      <c r="R1552" s="225"/>
      <c r="S1552" s="225"/>
      <c r="T1552" s="226"/>
      <c r="AT1552" s="227" t="s">
        <v>162</v>
      </c>
      <c r="AU1552" s="227" t="s">
        <v>89</v>
      </c>
      <c r="AV1552" s="13" t="s">
        <v>89</v>
      </c>
      <c r="AW1552" s="13" t="s">
        <v>34</v>
      </c>
      <c r="AX1552" s="13" t="s">
        <v>80</v>
      </c>
      <c r="AY1552" s="227" t="s">
        <v>151</v>
      </c>
    </row>
    <row r="1553" spans="2:51" s="15" customFormat="1" ht="10.199999999999999">
      <c r="B1553" s="239"/>
      <c r="C1553" s="240"/>
      <c r="D1553" s="213" t="s">
        <v>162</v>
      </c>
      <c r="E1553" s="241" t="s">
        <v>1</v>
      </c>
      <c r="F1553" s="242" t="s">
        <v>238</v>
      </c>
      <c r="G1553" s="240"/>
      <c r="H1553" s="241" t="s">
        <v>1</v>
      </c>
      <c r="I1553" s="243"/>
      <c r="J1553" s="240"/>
      <c r="K1553" s="240"/>
      <c r="L1553" s="244"/>
      <c r="M1553" s="245"/>
      <c r="N1553" s="246"/>
      <c r="O1553" s="246"/>
      <c r="P1553" s="246"/>
      <c r="Q1553" s="246"/>
      <c r="R1553" s="246"/>
      <c r="S1553" s="246"/>
      <c r="T1553" s="247"/>
      <c r="AT1553" s="248" t="s">
        <v>162</v>
      </c>
      <c r="AU1553" s="248" t="s">
        <v>89</v>
      </c>
      <c r="AV1553" s="15" t="s">
        <v>85</v>
      </c>
      <c r="AW1553" s="15" t="s">
        <v>34</v>
      </c>
      <c r="AX1553" s="15" t="s">
        <v>80</v>
      </c>
      <c r="AY1553" s="248" t="s">
        <v>151</v>
      </c>
    </row>
    <row r="1554" spans="2:51" s="13" customFormat="1" ht="10.199999999999999">
      <c r="B1554" s="217"/>
      <c r="C1554" s="218"/>
      <c r="D1554" s="213" t="s">
        <v>162</v>
      </c>
      <c r="E1554" s="219" t="s">
        <v>1</v>
      </c>
      <c r="F1554" s="220" t="s">
        <v>1545</v>
      </c>
      <c r="G1554" s="218"/>
      <c r="H1554" s="221">
        <v>-0.32</v>
      </c>
      <c r="I1554" s="222"/>
      <c r="J1554" s="218"/>
      <c r="K1554" s="218"/>
      <c r="L1554" s="223"/>
      <c r="M1554" s="224"/>
      <c r="N1554" s="225"/>
      <c r="O1554" s="225"/>
      <c r="P1554" s="225"/>
      <c r="Q1554" s="225"/>
      <c r="R1554" s="225"/>
      <c r="S1554" s="225"/>
      <c r="T1554" s="226"/>
      <c r="AT1554" s="227" t="s">
        <v>162</v>
      </c>
      <c r="AU1554" s="227" t="s">
        <v>89</v>
      </c>
      <c r="AV1554" s="13" t="s">
        <v>89</v>
      </c>
      <c r="AW1554" s="13" t="s">
        <v>34</v>
      </c>
      <c r="AX1554" s="13" t="s">
        <v>80</v>
      </c>
      <c r="AY1554" s="227" t="s">
        <v>151</v>
      </c>
    </row>
    <row r="1555" spans="2:51" s="13" customFormat="1" ht="10.199999999999999">
      <c r="B1555" s="217"/>
      <c r="C1555" s="218"/>
      <c r="D1555" s="213" t="s">
        <v>162</v>
      </c>
      <c r="E1555" s="219" t="s">
        <v>1</v>
      </c>
      <c r="F1555" s="220" t="s">
        <v>1546</v>
      </c>
      <c r="G1555" s="218"/>
      <c r="H1555" s="221">
        <v>-1.32</v>
      </c>
      <c r="I1555" s="222"/>
      <c r="J1555" s="218"/>
      <c r="K1555" s="218"/>
      <c r="L1555" s="223"/>
      <c r="M1555" s="224"/>
      <c r="N1555" s="225"/>
      <c r="O1555" s="225"/>
      <c r="P1555" s="225"/>
      <c r="Q1555" s="225"/>
      <c r="R1555" s="225"/>
      <c r="S1555" s="225"/>
      <c r="T1555" s="226"/>
      <c r="AT1555" s="227" t="s">
        <v>162</v>
      </c>
      <c r="AU1555" s="227" t="s">
        <v>89</v>
      </c>
      <c r="AV1555" s="13" t="s">
        <v>89</v>
      </c>
      <c r="AW1555" s="13" t="s">
        <v>34</v>
      </c>
      <c r="AX1555" s="13" t="s">
        <v>80</v>
      </c>
      <c r="AY1555" s="227" t="s">
        <v>151</v>
      </c>
    </row>
    <row r="1556" spans="2:51" s="16" customFormat="1" ht="10.199999999999999">
      <c r="B1556" s="259"/>
      <c r="C1556" s="260"/>
      <c r="D1556" s="213" t="s">
        <v>162</v>
      </c>
      <c r="E1556" s="261" t="s">
        <v>1</v>
      </c>
      <c r="F1556" s="262" t="s">
        <v>274</v>
      </c>
      <c r="G1556" s="260"/>
      <c r="H1556" s="263">
        <v>36.481999999999999</v>
      </c>
      <c r="I1556" s="264"/>
      <c r="J1556" s="260"/>
      <c r="K1556" s="260"/>
      <c r="L1556" s="265"/>
      <c r="M1556" s="266"/>
      <c r="N1556" s="267"/>
      <c r="O1556" s="267"/>
      <c r="P1556" s="267"/>
      <c r="Q1556" s="267"/>
      <c r="R1556" s="267"/>
      <c r="S1556" s="267"/>
      <c r="T1556" s="268"/>
      <c r="AT1556" s="269" t="s">
        <v>162</v>
      </c>
      <c r="AU1556" s="269" t="s">
        <v>89</v>
      </c>
      <c r="AV1556" s="16" t="s">
        <v>170</v>
      </c>
      <c r="AW1556" s="16" t="s">
        <v>34</v>
      </c>
      <c r="AX1556" s="16" t="s">
        <v>80</v>
      </c>
      <c r="AY1556" s="269" t="s">
        <v>151</v>
      </c>
    </row>
    <row r="1557" spans="2:51" s="15" customFormat="1" ht="10.199999999999999">
      <c r="B1557" s="239"/>
      <c r="C1557" s="240"/>
      <c r="D1557" s="213" t="s">
        <v>162</v>
      </c>
      <c r="E1557" s="241" t="s">
        <v>1</v>
      </c>
      <c r="F1557" s="242" t="s">
        <v>399</v>
      </c>
      <c r="G1557" s="240"/>
      <c r="H1557" s="241" t="s">
        <v>1</v>
      </c>
      <c r="I1557" s="243"/>
      <c r="J1557" s="240"/>
      <c r="K1557" s="240"/>
      <c r="L1557" s="244"/>
      <c r="M1557" s="245"/>
      <c r="N1557" s="246"/>
      <c r="O1557" s="246"/>
      <c r="P1557" s="246"/>
      <c r="Q1557" s="246"/>
      <c r="R1557" s="246"/>
      <c r="S1557" s="246"/>
      <c r="T1557" s="247"/>
      <c r="AT1557" s="248" t="s">
        <v>162</v>
      </c>
      <c r="AU1557" s="248" t="s">
        <v>89</v>
      </c>
      <c r="AV1557" s="15" t="s">
        <v>85</v>
      </c>
      <c r="AW1557" s="15" t="s">
        <v>34</v>
      </c>
      <c r="AX1557" s="15" t="s">
        <v>80</v>
      </c>
      <c r="AY1557" s="248" t="s">
        <v>151</v>
      </c>
    </row>
    <row r="1558" spans="2:51" s="13" customFormat="1" ht="10.199999999999999">
      <c r="B1558" s="217"/>
      <c r="C1558" s="218"/>
      <c r="D1558" s="213" t="s">
        <v>162</v>
      </c>
      <c r="E1558" s="219" t="s">
        <v>1</v>
      </c>
      <c r="F1558" s="220" t="s">
        <v>400</v>
      </c>
      <c r="G1558" s="218"/>
      <c r="H1558" s="221">
        <v>2.66</v>
      </c>
      <c r="I1558" s="222"/>
      <c r="J1558" s="218"/>
      <c r="K1558" s="218"/>
      <c r="L1558" s="223"/>
      <c r="M1558" s="224"/>
      <c r="N1558" s="225"/>
      <c r="O1558" s="225"/>
      <c r="P1558" s="225"/>
      <c r="Q1558" s="225"/>
      <c r="R1558" s="225"/>
      <c r="S1558" s="225"/>
      <c r="T1558" s="226"/>
      <c r="AT1558" s="227" t="s">
        <v>162</v>
      </c>
      <c r="AU1558" s="227" t="s">
        <v>89</v>
      </c>
      <c r="AV1558" s="13" t="s">
        <v>89</v>
      </c>
      <c r="AW1558" s="13" t="s">
        <v>34</v>
      </c>
      <c r="AX1558" s="13" t="s">
        <v>80</v>
      </c>
      <c r="AY1558" s="227" t="s">
        <v>151</v>
      </c>
    </row>
    <row r="1559" spans="2:51" s="13" customFormat="1" ht="10.199999999999999">
      <c r="B1559" s="217"/>
      <c r="C1559" s="218"/>
      <c r="D1559" s="213" t="s">
        <v>162</v>
      </c>
      <c r="E1559" s="219" t="s">
        <v>1</v>
      </c>
      <c r="F1559" s="220" t="s">
        <v>1464</v>
      </c>
      <c r="G1559" s="218"/>
      <c r="H1559" s="221">
        <v>14.25</v>
      </c>
      <c r="I1559" s="222"/>
      <c r="J1559" s="218"/>
      <c r="K1559" s="218"/>
      <c r="L1559" s="223"/>
      <c r="M1559" s="224"/>
      <c r="N1559" s="225"/>
      <c r="O1559" s="225"/>
      <c r="P1559" s="225"/>
      <c r="Q1559" s="225"/>
      <c r="R1559" s="225"/>
      <c r="S1559" s="225"/>
      <c r="T1559" s="226"/>
      <c r="AT1559" s="227" t="s">
        <v>162</v>
      </c>
      <c r="AU1559" s="227" t="s">
        <v>89</v>
      </c>
      <c r="AV1559" s="13" t="s">
        <v>89</v>
      </c>
      <c r="AW1559" s="13" t="s">
        <v>34</v>
      </c>
      <c r="AX1559" s="13" t="s">
        <v>80</v>
      </c>
      <c r="AY1559" s="227" t="s">
        <v>151</v>
      </c>
    </row>
    <row r="1560" spans="2:51" s="13" customFormat="1" ht="10.199999999999999">
      <c r="B1560" s="217"/>
      <c r="C1560" s="218"/>
      <c r="D1560" s="213" t="s">
        <v>162</v>
      </c>
      <c r="E1560" s="219" t="s">
        <v>1</v>
      </c>
      <c r="F1560" s="220" t="s">
        <v>1465</v>
      </c>
      <c r="G1560" s="218"/>
      <c r="H1560" s="221">
        <v>2.0350000000000001</v>
      </c>
      <c r="I1560" s="222"/>
      <c r="J1560" s="218"/>
      <c r="K1560" s="218"/>
      <c r="L1560" s="223"/>
      <c r="M1560" s="224"/>
      <c r="N1560" s="225"/>
      <c r="O1560" s="225"/>
      <c r="P1560" s="225"/>
      <c r="Q1560" s="225"/>
      <c r="R1560" s="225"/>
      <c r="S1560" s="225"/>
      <c r="T1560" s="226"/>
      <c r="AT1560" s="227" t="s">
        <v>162</v>
      </c>
      <c r="AU1560" s="227" t="s">
        <v>89</v>
      </c>
      <c r="AV1560" s="13" t="s">
        <v>89</v>
      </c>
      <c r="AW1560" s="13" t="s">
        <v>34</v>
      </c>
      <c r="AX1560" s="13" t="s">
        <v>80</v>
      </c>
      <c r="AY1560" s="227" t="s">
        <v>151</v>
      </c>
    </row>
    <row r="1561" spans="2:51" s="13" customFormat="1" ht="10.199999999999999">
      <c r="B1561" s="217"/>
      <c r="C1561" s="218"/>
      <c r="D1561" s="213" t="s">
        <v>162</v>
      </c>
      <c r="E1561" s="219" t="s">
        <v>1</v>
      </c>
      <c r="F1561" s="220" t="s">
        <v>1466</v>
      </c>
      <c r="G1561" s="218"/>
      <c r="H1561" s="221">
        <v>0.70499999999999996</v>
      </c>
      <c r="I1561" s="222"/>
      <c r="J1561" s="218"/>
      <c r="K1561" s="218"/>
      <c r="L1561" s="223"/>
      <c r="M1561" s="224"/>
      <c r="N1561" s="225"/>
      <c r="O1561" s="225"/>
      <c r="P1561" s="225"/>
      <c r="Q1561" s="225"/>
      <c r="R1561" s="225"/>
      <c r="S1561" s="225"/>
      <c r="T1561" s="226"/>
      <c r="AT1561" s="227" t="s">
        <v>162</v>
      </c>
      <c r="AU1561" s="227" t="s">
        <v>89</v>
      </c>
      <c r="AV1561" s="13" t="s">
        <v>89</v>
      </c>
      <c r="AW1561" s="13" t="s">
        <v>34</v>
      </c>
      <c r="AX1561" s="13" t="s">
        <v>80</v>
      </c>
      <c r="AY1561" s="227" t="s">
        <v>151</v>
      </c>
    </row>
    <row r="1562" spans="2:51" s="13" customFormat="1" ht="10.199999999999999">
      <c r="B1562" s="217"/>
      <c r="C1562" s="218"/>
      <c r="D1562" s="213" t="s">
        <v>162</v>
      </c>
      <c r="E1562" s="219" t="s">
        <v>1</v>
      </c>
      <c r="F1562" s="220" t="s">
        <v>1467</v>
      </c>
      <c r="G1562" s="218"/>
      <c r="H1562" s="221">
        <v>0.52500000000000002</v>
      </c>
      <c r="I1562" s="222"/>
      <c r="J1562" s="218"/>
      <c r="K1562" s="218"/>
      <c r="L1562" s="223"/>
      <c r="M1562" s="224"/>
      <c r="N1562" s="225"/>
      <c r="O1562" s="225"/>
      <c r="P1562" s="225"/>
      <c r="Q1562" s="225"/>
      <c r="R1562" s="225"/>
      <c r="S1562" s="225"/>
      <c r="T1562" s="226"/>
      <c r="AT1562" s="227" t="s">
        <v>162</v>
      </c>
      <c r="AU1562" s="227" t="s">
        <v>89</v>
      </c>
      <c r="AV1562" s="13" t="s">
        <v>89</v>
      </c>
      <c r="AW1562" s="13" t="s">
        <v>34</v>
      </c>
      <c r="AX1562" s="13" t="s">
        <v>80</v>
      </c>
      <c r="AY1562" s="227" t="s">
        <v>151</v>
      </c>
    </row>
    <row r="1563" spans="2:51" s="13" customFormat="1" ht="10.199999999999999">
      <c r="B1563" s="217"/>
      <c r="C1563" s="218"/>
      <c r="D1563" s="213" t="s">
        <v>162</v>
      </c>
      <c r="E1563" s="219" t="s">
        <v>1</v>
      </c>
      <c r="F1563" s="220" t="s">
        <v>1468</v>
      </c>
      <c r="G1563" s="218"/>
      <c r="H1563" s="221">
        <v>0.72</v>
      </c>
      <c r="I1563" s="222"/>
      <c r="J1563" s="218"/>
      <c r="K1563" s="218"/>
      <c r="L1563" s="223"/>
      <c r="M1563" s="224"/>
      <c r="N1563" s="225"/>
      <c r="O1563" s="225"/>
      <c r="P1563" s="225"/>
      <c r="Q1563" s="225"/>
      <c r="R1563" s="225"/>
      <c r="S1563" s="225"/>
      <c r="T1563" s="226"/>
      <c r="AT1563" s="227" t="s">
        <v>162</v>
      </c>
      <c r="AU1563" s="227" t="s">
        <v>89</v>
      </c>
      <c r="AV1563" s="13" t="s">
        <v>89</v>
      </c>
      <c r="AW1563" s="13" t="s">
        <v>34</v>
      </c>
      <c r="AX1563" s="13" t="s">
        <v>80</v>
      </c>
      <c r="AY1563" s="227" t="s">
        <v>151</v>
      </c>
    </row>
    <row r="1564" spans="2:51" s="15" customFormat="1" ht="10.199999999999999">
      <c r="B1564" s="239"/>
      <c r="C1564" s="240"/>
      <c r="D1564" s="213" t="s">
        <v>162</v>
      </c>
      <c r="E1564" s="241" t="s">
        <v>1</v>
      </c>
      <c r="F1564" s="242" t="s">
        <v>238</v>
      </c>
      <c r="G1564" s="240"/>
      <c r="H1564" s="241" t="s">
        <v>1</v>
      </c>
      <c r="I1564" s="243"/>
      <c r="J1564" s="240"/>
      <c r="K1564" s="240"/>
      <c r="L1564" s="244"/>
      <c r="M1564" s="245"/>
      <c r="N1564" s="246"/>
      <c r="O1564" s="246"/>
      <c r="P1564" s="246"/>
      <c r="Q1564" s="246"/>
      <c r="R1564" s="246"/>
      <c r="S1564" s="246"/>
      <c r="T1564" s="247"/>
      <c r="AT1564" s="248" t="s">
        <v>162</v>
      </c>
      <c r="AU1564" s="248" t="s">
        <v>89</v>
      </c>
      <c r="AV1564" s="15" t="s">
        <v>85</v>
      </c>
      <c r="AW1564" s="15" t="s">
        <v>34</v>
      </c>
      <c r="AX1564" s="15" t="s">
        <v>80</v>
      </c>
      <c r="AY1564" s="248" t="s">
        <v>151</v>
      </c>
    </row>
    <row r="1565" spans="2:51" s="13" customFormat="1" ht="10.199999999999999">
      <c r="B1565" s="217"/>
      <c r="C1565" s="218"/>
      <c r="D1565" s="213" t="s">
        <v>162</v>
      </c>
      <c r="E1565" s="219" t="s">
        <v>1</v>
      </c>
      <c r="F1565" s="220" t="s">
        <v>1431</v>
      </c>
      <c r="G1565" s="218"/>
      <c r="H1565" s="221">
        <v>-1.5760000000000001</v>
      </c>
      <c r="I1565" s="222"/>
      <c r="J1565" s="218"/>
      <c r="K1565" s="218"/>
      <c r="L1565" s="223"/>
      <c r="M1565" s="224"/>
      <c r="N1565" s="225"/>
      <c r="O1565" s="225"/>
      <c r="P1565" s="225"/>
      <c r="Q1565" s="225"/>
      <c r="R1565" s="225"/>
      <c r="S1565" s="225"/>
      <c r="T1565" s="226"/>
      <c r="AT1565" s="227" t="s">
        <v>162</v>
      </c>
      <c r="AU1565" s="227" t="s">
        <v>89</v>
      </c>
      <c r="AV1565" s="13" t="s">
        <v>89</v>
      </c>
      <c r="AW1565" s="13" t="s">
        <v>34</v>
      </c>
      <c r="AX1565" s="13" t="s">
        <v>80</v>
      </c>
      <c r="AY1565" s="227" t="s">
        <v>151</v>
      </c>
    </row>
    <row r="1566" spans="2:51" s="13" customFormat="1" ht="10.199999999999999">
      <c r="B1566" s="217"/>
      <c r="C1566" s="218"/>
      <c r="D1566" s="213" t="s">
        <v>162</v>
      </c>
      <c r="E1566" s="219" t="s">
        <v>1</v>
      </c>
      <c r="F1566" s="220" t="s">
        <v>1469</v>
      </c>
      <c r="G1566" s="218"/>
      <c r="H1566" s="221">
        <v>-0.66</v>
      </c>
      <c r="I1566" s="222"/>
      <c r="J1566" s="218"/>
      <c r="K1566" s="218"/>
      <c r="L1566" s="223"/>
      <c r="M1566" s="224"/>
      <c r="N1566" s="225"/>
      <c r="O1566" s="225"/>
      <c r="P1566" s="225"/>
      <c r="Q1566" s="225"/>
      <c r="R1566" s="225"/>
      <c r="S1566" s="225"/>
      <c r="T1566" s="226"/>
      <c r="AT1566" s="227" t="s">
        <v>162</v>
      </c>
      <c r="AU1566" s="227" t="s">
        <v>89</v>
      </c>
      <c r="AV1566" s="13" t="s">
        <v>89</v>
      </c>
      <c r="AW1566" s="13" t="s">
        <v>34</v>
      </c>
      <c r="AX1566" s="13" t="s">
        <v>80</v>
      </c>
      <c r="AY1566" s="227" t="s">
        <v>151</v>
      </c>
    </row>
    <row r="1567" spans="2:51" s="13" customFormat="1" ht="10.199999999999999">
      <c r="B1567" s="217"/>
      <c r="C1567" s="218"/>
      <c r="D1567" s="213" t="s">
        <v>162</v>
      </c>
      <c r="E1567" s="219" t="s">
        <v>1</v>
      </c>
      <c r="F1567" s="220" t="s">
        <v>1470</v>
      </c>
      <c r="G1567" s="218"/>
      <c r="H1567" s="221">
        <v>-1.05</v>
      </c>
      <c r="I1567" s="222"/>
      <c r="J1567" s="218"/>
      <c r="K1567" s="218"/>
      <c r="L1567" s="223"/>
      <c r="M1567" s="224"/>
      <c r="N1567" s="225"/>
      <c r="O1567" s="225"/>
      <c r="P1567" s="225"/>
      <c r="Q1567" s="225"/>
      <c r="R1567" s="225"/>
      <c r="S1567" s="225"/>
      <c r="T1567" s="226"/>
      <c r="AT1567" s="227" t="s">
        <v>162</v>
      </c>
      <c r="AU1567" s="227" t="s">
        <v>89</v>
      </c>
      <c r="AV1567" s="13" t="s">
        <v>89</v>
      </c>
      <c r="AW1567" s="13" t="s">
        <v>34</v>
      </c>
      <c r="AX1567" s="13" t="s">
        <v>80</v>
      </c>
      <c r="AY1567" s="227" t="s">
        <v>151</v>
      </c>
    </row>
    <row r="1568" spans="2:51" s="16" customFormat="1" ht="10.199999999999999">
      <c r="B1568" s="259"/>
      <c r="C1568" s="260"/>
      <c r="D1568" s="213" t="s">
        <v>162</v>
      </c>
      <c r="E1568" s="261" t="s">
        <v>1</v>
      </c>
      <c r="F1568" s="262" t="s">
        <v>274</v>
      </c>
      <c r="G1568" s="260"/>
      <c r="H1568" s="263">
        <v>17.608999999999995</v>
      </c>
      <c r="I1568" s="264"/>
      <c r="J1568" s="260"/>
      <c r="K1568" s="260"/>
      <c r="L1568" s="265"/>
      <c r="M1568" s="266"/>
      <c r="N1568" s="267"/>
      <c r="O1568" s="267"/>
      <c r="P1568" s="267"/>
      <c r="Q1568" s="267"/>
      <c r="R1568" s="267"/>
      <c r="S1568" s="267"/>
      <c r="T1568" s="268"/>
      <c r="AT1568" s="269" t="s">
        <v>162</v>
      </c>
      <c r="AU1568" s="269" t="s">
        <v>89</v>
      </c>
      <c r="AV1568" s="16" t="s">
        <v>170</v>
      </c>
      <c r="AW1568" s="16" t="s">
        <v>34</v>
      </c>
      <c r="AX1568" s="16" t="s">
        <v>80</v>
      </c>
      <c r="AY1568" s="269" t="s">
        <v>151</v>
      </c>
    </row>
    <row r="1569" spans="2:51" s="15" customFormat="1" ht="10.199999999999999">
      <c r="B1569" s="239"/>
      <c r="C1569" s="240"/>
      <c r="D1569" s="213" t="s">
        <v>162</v>
      </c>
      <c r="E1569" s="241" t="s">
        <v>1</v>
      </c>
      <c r="F1569" s="242" t="s">
        <v>401</v>
      </c>
      <c r="G1569" s="240"/>
      <c r="H1569" s="241" t="s">
        <v>1</v>
      </c>
      <c r="I1569" s="243"/>
      <c r="J1569" s="240"/>
      <c r="K1569" s="240"/>
      <c r="L1569" s="244"/>
      <c r="M1569" s="245"/>
      <c r="N1569" s="246"/>
      <c r="O1569" s="246"/>
      <c r="P1569" s="246"/>
      <c r="Q1569" s="246"/>
      <c r="R1569" s="246"/>
      <c r="S1569" s="246"/>
      <c r="T1569" s="247"/>
      <c r="AT1569" s="248" t="s">
        <v>162</v>
      </c>
      <c r="AU1569" s="248" t="s">
        <v>89</v>
      </c>
      <c r="AV1569" s="15" t="s">
        <v>85</v>
      </c>
      <c r="AW1569" s="15" t="s">
        <v>34</v>
      </c>
      <c r="AX1569" s="15" t="s">
        <v>80</v>
      </c>
      <c r="AY1569" s="248" t="s">
        <v>151</v>
      </c>
    </row>
    <row r="1570" spans="2:51" s="13" customFormat="1" ht="10.199999999999999">
      <c r="B1570" s="217"/>
      <c r="C1570" s="218"/>
      <c r="D1570" s="213" t="s">
        <v>162</v>
      </c>
      <c r="E1570" s="219" t="s">
        <v>1</v>
      </c>
      <c r="F1570" s="220" t="s">
        <v>1471</v>
      </c>
      <c r="G1570" s="218"/>
      <c r="H1570" s="221">
        <v>13.814</v>
      </c>
      <c r="I1570" s="222"/>
      <c r="J1570" s="218"/>
      <c r="K1570" s="218"/>
      <c r="L1570" s="223"/>
      <c r="M1570" s="224"/>
      <c r="N1570" s="225"/>
      <c r="O1570" s="225"/>
      <c r="P1570" s="225"/>
      <c r="Q1570" s="225"/>
      <c r="R1570" s="225"/>
      <c r="S1570" s="225"/>
      <c r="T1570" s="226"/>
      <c r="AT1570" s="227" t="s">
        <v>162</v>
      </c>
      <c r="AU1570" s="227" t="s">
        <v>89</v>
      </c>
      <c r="AV1570" s="13" t="s">
        <v>89</v>
      </c>
      <c r="AW1570" s="13" t="s">
        <v>34</v>
      </c>
      <c r="AX1570" s="13" t="s">
        <v>80</v>
      </c>
      <c r="AY1570" s="227" t="s">
        <v>151</v>
      </c>
    </row>
    <row r="1571" spans="2:51" s="13" customFormat="1" ht="10.199999999999999">
      <c r="B1571" s="217"/>
      <c r="C1571" s="218"/>
      <c r="D1571" s="213" t="s">
        <v>162</v>
      </c>
      <c r="E1571" s="219" t="s">
        <v>1</v>
      </c>
      <c r="F1571" s="220" t="s">
        <v>1472</v>
      </c>
      <c r="G1571" s="218"/>
      <c r="H1571" s="221">
        <v>2.415</v>
      </c>
      <c r="I1571" s="222"/>
      <c r="J1571" s="218"/>
      <c r="K1571" s="218"/>
      <c r="L1571" s="223"/>
      <c r="M1571" s="224"/>
      <c r="N1571" s="225"/>
      <c r="O1571" s="225"/>
      <c r="P1571" s="225"/>
      <c r="Q1571" s="225"/>
      <c r="R1571" s="225"/>
      <c r="S1571" s="225"/>
      <c r="T1571" s="226"/>
      <c r="AT1571" s="227" t="s">
        <v>162</v>
      </c>
      <c r="AU1571" s="227" t="s">
        <v>89</v>
      </c>
      <c r="AV1571" s="13" t="s">
        <v>89</v>
      </c>
      <c r="AW1571" s="13" t="s">
        <v>34</v>
      </c>
      <c r="AX1571" s="13" t="s">
        <v>80</v>
      </c>
      <c r="AY1571" s="227" t="s">
        <v>151</v>
      </c>
    </row>
    <row r="1572" spans="2:51" s="13" customFormat="1" ht="10.199999999999999">
      <c r="B1572" s="217"/>
      <c r="C1572" s="218"/>
      <c r="D1572" s="213" t="s">
        <v>162</v>
      </c>
      <c r="E1572" s="219" t="s">
        <v>1</v>
      </c>
      <c r="F1572" s="220" t="s">
        <v>1473</v>
      </c>
      <c r="G1572" s="218"/>
      <c r="H1572" s="221">
        <v>2.585</v>
      </c>
      <c r="I1572" s="222"/>
      <c r="J1572" s="218"/>
      <c r="K1572" s="218"/>
      <c r="L1572" s="223"/>
      <c r="M1572" s="224"/>
      <c r="N1572" s="225"/>
      <c r="O1572" s="225"/>
      <c r="P1572" s="225"/>
      <c r="Q1572" s="225"/>
      <c r="R1572" s="225"/>
      <c r="S1572" s="225"/>
      <c r="T1572" s="226"/>
      <c r="AT1572" s="227" t="s">
        <v>162</v>
      </c>
      <c r="AU1572" s="227" t="s">
        <v>89</v>
      </c>
      <c r="AV1572" s="13" t="s">
        <v>89</v>
      </c>
      <c r="AW1572" s="13" t="s">
        <v>34</v>
      </c>
      <c r="AX1572" s="13" t="s">
        <v>80</v>
      </c>
      <c r="AY1572" s="227" t="s">
        <v>151</v>
      </c>
    </row>
    <row r="1573" spans="2:51" s="13" customFormat="1" ht="10.199999999999999">
      <c r="B1573" s="217"/>
      <c r="C1573" s="218"/>
      <c r="D1573" s="213" t="s">
        <v>162</v>
      </c>
      <c r="E1573" s="219" t="s">
        <v>1</v>
      </c>
      <c r="F1573" s="220" t="s">
        <v>402</v>
      </c>
      <c r="G1573" s="218"/>
      <c r="H1573" s="221">
        <v>3.681</v>
      </c>
      <c r="I1573" s="222"/>
      <c r="J1573" s="218"/>
      <c r="K1573" s="218"/>
      <c r="L1573" s="223"/>
      <c r="M1573" s="224"/>
      <c r="N1573" s="225"/>
      <c r="O1573" s="225"/>
      <c r="P1573" s="225"/>
      <c r="Q1573" s="225"/>
      <c r="R1573" s="225"/>
      <c r="S1573" s="225"/>
      <c r="T1573" s="226"/>
      <c r="AT1573" s="227" t="s">
        <v>162</v>
      </c>
      <c r="AU1573" s="227" t="s">
        <v>89</v>
      </c>
      <c r="AV1573" s="13" t="s">
        <v>89</v>
      </c>
      <c r="AW1573" s="13" t="s">
        <v>34</v>
      </c>
      <c r="AX1573" s="13" t="s">
        <v>80</v>
      </c>
      <c r="AY1573" s="227" t="s">
        <v>151</v>
      </c>
    </row>
    <row r="1574" spans="2:51" s="13" customFormat="1" ht="10.199999999999999">
      <c r="B1574" s="217"/>
      <c r="C1574" s="218"/>
      <c r="D1574" s="213" t="s">
        <v>162</v>
      </c>
      <c r="E1574" s="219" t="s">
        <v>1</v>
      </c>
      <c r="F1574" s="220" t="s">
        <v>1623</v>
      </c>
      <c r="G1574" s="218"/>
      <c r="H1574" s="221">
        <v>0.435</v>
      </c>
      <c r="I1574" s="222"/>
      <c r="J1574" s="218"/>
      <c r="K1574" s="218"/>
      <c r="L1574" s="223"/>
      <c r="M1574" s="224"/>
      <c r="N1574" s="225"/>
      <c r="O1574" s="225"/>
      <c r="P1574" s="225"/>
      <c r="Q1574" s="225"/>
      <c r="R1574" s="225"/>
      <c r="S1574" s="225"/>
      <c r="T1574" s="226"/>
      <c r="AT1574" s="227" t="s">
        <v>162</v>
      </c>
      <c r="AU1574" s="227" t="s">
        <v>89</v>
      </c>
      <c r="AV1574" s="13" t="s">
        <v>89</v>
      </c>
      <c r="AW1574" s="13" t="s">
        <v>34</v>
      </c>
      <c r="AX1574" s="13" t="s">
        <v>80</v>
      </c>
      <c r="AY1574" s="227" t="s">
        <v>151</v>
      </c>
    </row>
    <row r="1575" spans="2:51" s="15" customFormat="1" ht="10.199999999999999">
      <c r="B1575" s="239"/>
      <c r="C1575" s="240"/>
      <c r="D1575" s="213" t="s">
        <v>162</v>
      </c>
      <c r="E1575" s="241" t="s">
        <v>1</v>
      </c>
      <c r="F1575" s="242" t="s">
        <v>238</v>
      </c>
      <c r="G1575" s="240"/>
      <c r="H1575" s="241" t="s">
        <v>1</v>
      </c>
      <c r="I1575" s="243"/>
      <c r="J1575" s="240"/>
      <c r="K1575" s="240"/>
      <c r="L1575" s="244"/>
      <c r="M1575" s="245"/>
      <c r="N1575" s="246"/>
      <c r="O1575" s="246"/>
      <c r="P1575" s="246"/>
      <c r="Q1575" s="246"/>
      <c r="R1575" s="246"/>
      <c r="S1575" s="246"/>
      <c r="T1575" s="247"/>
      <c r="AT1575" s="248" t="s">
        <v>162</v>
      </c>
      <c r="AU1575" s="248" t="s">
        <v>89</v>
      </c>
      <c r="AV1575" s="15" t="s">
        <v>85</v>
      </c>
      <c r="AW1575" s="15" t="s">
        <v>34</v>
      </c>
      <c r="AX1575" s="15" t="s">
        <v>80</v>
      </c>
      <c r="AY1575" s="248" t="s">
        <v>151</v>
      </c>
    </row>
    <row r="1576" spans="2:51" s="13" customFormat="1" ht="10.199999999999999">
      <c r="B1576" s="217"/>
      <c r="C1576" s="218"/>
      <c r="D1576" s="213" t="s">
        <v>162</v>
      </c>
      <c r="E1576" s="219" t="s">
        <v>1</v>
      </c>
      <c r="F1576" s="220" t="s">
        <v>427</v>
      </c>
      <c r="G1576" s="218"/>
      <c r="H1576" s="221">
        <v>-1.1819999999999999</v>
      </c>
      <c r="I1576" s="222"/>
      <c r="J1576" s="218"/>
      <c r="K1576" s="218"/>
      <c r="L1576" s="223"/>
      <c r="M1576" s="224"/>
      <c r="N1576" s="225"/>
      <c r="O1576" s="225"/>
      <c r="P1576" s="225"/>
      <c r="Q1576" s="225"/>
      <c r="R1576" s="225"/>
      <c r="S1576" s="225"/>
      <c r="T1576" s="226"/>
      <c r="AT1576" s="227" t="s">
        <v>162</v>
      </c>
      <c r="AU1576" s="227" t="s">
        <v>89</v>
      </c>
      <c r="AV1576" s="13" t="s">
        <v>89</v>
      </c>
      <c r="AW1576" s="13" t="s">
        <v>34</v>
      </c>
      <c r="AX1576" s="13" t="s">
        <v>80</v>
      </c>
      <c r="AY1576" s="227" t="s">
        <v>151</v>
      </c>
    </row>
    <row r="1577" spans="2:51" s="13" customFormat="1" ht="10.199999999999999">
      <c r="B1577" s="217"/>
      <c r="C1577" s="218"/>
      <c r="D1577" s="213" t="s">
        <v>162</v>
      </c>
      <c r="E1577" s="219" t="s">
        <v>1</v>
      </c>
      <c r="F1577" s="220" t="s">
        <v>1475</v>
      </c>
      <c r="G1577" s="218"/>
      <c r="H1577" s="221">
        <v>-0.5</v>
      </c>
      <c r="I1577" s="222"/>
      <c r="J1577" s="218"/>
      <c r="K1577" s="218"/>
      <c r="L1577" s="223"/>
      <c r="M1577" s="224"/>
      <c r="N1577" s="225"/>
      <c r="O1577" s="225"/>
      <c r="P1577" s="225"/>
      <c r="Q1577" s="225"/>
      <c r="R1577" s="225"/>
      <c r="S1577" s="225"/>
      <c r="T1577" s="226"/>
      <c r="AT1577" s="227" t="s">
        <v>162</v>
      </c>
      <c r="AU1577" s="227" t="s">
        <v>89</v>
      </c>
      <c r="AV1577" s="13" t="s">
        <v>89</v>
      </c>
      <c r="AW1577" s="13" t="s">
        <v>34</v>
      </c>
      <c r="AX1577" s="13" t="s">
        <v>80</v>
      </c>
      <c r="AY1577" s="227" t="s">
        <v>151</v>
      </c>
    </row>
    <row r="1578" spans="2:51" s="16" customFormat="1" ht="10.199999999999999">
      <c r="B1578" s="259"/>
      <c r="C1578" s="260"/>
      <c r="D1578" s="213" t="s">
        <v>162</v>
      </c>
      <c r="E1578" s="261" t="s">
        <v>1</v>
      </c>
      <c r="F1578" s="262" t="s">
        <v>274</v>
      </c>
      <c r="G1578" s="260"/>
      <c r="H1578" s="263">
        <v>21.248000000000001</v>
      </c>
      <c r="I1578" s="264"/>
      <c r="J1578" s="260"/>
      <c r="K1578" s="260"/>
      <c r="L1578" s="265"/>
      <c r="M1578" s="266"/>
      <c r="N1578" s="267"/>
      <c r="O1578" s="267"/>
      <c r="P1578" s="267"/>
      <c r="Q1578" s="267"/>
      <c r="R1578" s="267"/>
      <c r="S1578" s="267"/>
      <c r="T1578" s="268"/>
      <c r="AT1578" s="269" t="s">
        <v>162</v>
      </c>
      <c r="AU1578" s="269" t="s">
        <v>89</v>
      </c>
      <c r="AV1578" s="16" t="s">
        <v>170</v>
      </c>
      <c r="AW1578" s="16" t="s">
        <v>34</v>
      </c>
      <c r="AX1578" s="16" t="s">
        <v>80</v>
      </c>
      <c r="AY1578" s="269" t="s">
        <v>151</v>
      </c>
    </row>
    <row r="1579" spans="2:51" s="15" customFormat="1" ht="10.199999999999999">
      <c r="B1579" s="239"/>
      <c r="C1579" s="240"/>
      <c r="D1579" s="213" t="s">
        <v>162</v>
      </c>
      <c r="E1579" s="241" t="s">
        <v>1</v>
      </c>
      <c r="F1579" s="242" t="s">
        <v>403</v>
      </c>
      <c r="G1579" s="240"/>
      <c r="H1579" s="241" t="s">
        <v>1</v>
      </c>
      <c r="I1579" s="243"/>
      <c r="J1579" s="240"/>
      <c r="K1579" s="240"/>
      <c r="L1579" s="244"/>
      <c r="M1579" s="245"/>
      <c r="N1579" s="246"/>
      <c r="O1579" s="246"/>
      <c r="P1579" s="246"/>
      <c r="Q1579" s="246"/>
      <c r="R1579" s="246"/>
      <c r="S1579" s="246"/>
      <c r="T1579" s="247"/>
      <c r="AT1579" s="248" t="s">
        <v>162</v>
      </c>
      <c r="AU1579" s="248" t="s">
        <v>89</v>
      </c>
      <c r="AV1579" s="15" t="s">
        <v>85</v>
      </c>
      <c r="AW1579" s="15" t="s">
        <v>34</v>
      </c>
      <c r="AX1579" s="15" t="s">
        <v>80</v>
      </c>
      <c r="AY1579" s="248" t="s">
        <v>151</v>
      </c>
    </row>
    <row r="1580" spans="2:51" s="13" customFormat="1" ht="10.199999999999999">
      <c r="B1580" s="217"/>
      <c r="C1580" s="218"/>
      <c r="D1580" s="213" t="s">
        <v>162</v>
      </c>
      <c r="E1580" s="219" t="s">
        <v>1</v>
      </c>
      <c r="F1580" s="220" t="s">
        <v>1547</v>
      </c>
      <c r="G1580" s="218"/>
      <c r="H1580" s="221">
        <v>44.515999999999998</v>
      </c>
      <c r="I1580" s="222"/>
      <c r="J1580" s="218"/>
      <c r="K1580" s="218"/>
      <c r="L1580" s="223"/>
      <c r="M1580" s="224"/>
      <c r="N1580" s="225"/>
      <c r="O1580" s="225"/>
      <c r="P1580" s="225"/>
      <c r="Q1580" s="225"/>
      <c r="R1580" s="225"/>
      <c r="S1580" s="225"/>
      <c r="T1580" s="226"/>
      <c r="AT1580" s="227" t="s">
        <v>162</v>
      </c>
      <c r="AU1580" s="227" t="s">
        <v>89</v>
      </c>
      <c r="AV1580" s="13" t="s">
        <v>89</v>
      </c>
      <c r="AW1580" s="13" t="s">
        <v>34</v>
      </c>
      <c r="AX1580" s="13" t="s">
        <v>80</v>
      </c>
      <c r="AY1580" s="227" t="s">
        <v>151</v>
      </c>
    </row>
    <row r="1581" spans="2:51" s="15" customFormat="1" ht="10.199999999999999">
      <c r="B1581" s="239"/>
      <c r="C1581" s="240"/>
      <c r="D1581" s="213" t="s">
        <v>162</v>
      </c>
      <c r="E1581" s="241" t="s">
        <v>1</v>
      </c>
      <c r="F1581" s="242" t="s">
        <v>238</v>
      </c>
      <c r="G1581" s="240"/>
      <c r="H1581" s="241" t="s">
        <v>1</v>
      </c>
      <c r="I1581" s="243"/>
      <c r="J1581" s="240"/>
      <c r="K1581" s="240"/>
      <c r="L1581" s="244"/>
      <c r="M1581" s="245"/>
      <c r="N1581" s="246"/>
      <c r="O1581" s="246"/>
      <c r="P1581" s="246"/>
      <c r="Q1581" s="246"/>
      <c r="R1581" s="246"/>
      <c r="S1581" s="246"/>
      <c r="T1581" s="247"/>
      <c r="AT1581" s="248" t="s">
        <v>162</v>
      </c>
      <c r="AU1581" s="248" t="s">
        <v>89</v>
      </c>
      <c r="AV1581" s="15" t="s">
        <v>85</v>
      </c>
      <c r="AW1581" s="15" t="s">
        <v>34</v>
      </c>
      <c r="AX1581" s="15" t="s">
        <v>80</v>
      </c>
      <c r="AY1581" s="248" t="s">
        <v>151</v>
      </c>
    </row>
    <row r="1582" spans="2:51" s="13" customFormat="1" ht="10.199999999999999">
      <c r="B1582" s="217"/>
      <c r="C1582" s="218"/>
      <c r="D1582" s="213" t="s">
        <v>162</v>
      </c>
      <c r="E1582" s="219" t="s">
        <v>1</v>
      </c>
      <c r="F1582" s="220" t="s">
        <v>1477</v>
      </c>
      <c r="G1582" s="218"/>
      <c r="H1582" s="221">
        <v>-7.88</v>
      </c>
      <c r="I1582" s="222"/>
      <c r="J1582" s="218"/>
      <c r="K1582" s="218"/>
      <c r="L1582" s="223"/>
      <c r="M1582" s="224"/>
      <c r="N1582" s="225"/>
      <c r="O1582" s="225"/>
      <c r="P1582" s="225"/>
      <c r="Q1582" s="225"/>
      <c r="R1582" s="225"/>
      <c r="S1582" s="225"/>
      <c r="T1582" s="226"/>
      <c r="AT1582" s="227" t="s">
        <v>162</v>
      </c>
      <c r="AU1582" s="227" t="s">
        <v>89</v>
      </c>
      <c r="AV1582" s="13" t="s">
        <v>89</v>
      </c>
      <c r="AW1582" s="13" t="s">
        <v>34</v>
      </c>
      <c r="AX1582" s="13" t="s">
        <v>80</v>
      </c>
      <c r="AY1582" s="227" t="s">
        <v>151</v>
      </c>
    </row>
    <row r="1583" spans="2:51" s="13" customFormat="1" ht="10.199999999999999">
      <c r="B1583" s="217"/>
      <c r="C1583" s="218"/>
      <c r="D1583" s="213" t="s">
        <v>162</v>
      </c>
      <c r="E1583" s="219" t="s">
        <v>1</v>
      </c>
      <c r="F1583" s="220" t="s">
        <v>1533</v>
      </c>
      <c r="G1583" s="218"/>
      <c r="H1583" s="221">
        <v>-4.1849999999999996</v>
      </c>
      <c r="I1583" s="222"/>
      <c r="J1583" s="218"/>
      <c r="K1583" s="218"/>
      <c r="L1583" s="223"/>
      <c r="M1583" s="224"/>
      <c r="N1583" s="225"/>
      <c r="O1583" s="225"/>
      <c r="P1583" s="225"/>
      <c r="Q1583" s="225"/>
      <c r="R1583" s="225"/>
      <c r="S1583" s="225"/>
      <c r="T1583" s="226"/>
      <c r="AT1583" s="227" t="s">
        <v>162</v>
      </c>
      <c r="AU1583" s="227" t="s">
        <v>89</v>
      </c>
      <c r="AV1583" s="13" t="s">
        <v>89</v>
      </c>
      <c r="AW1583" s="13" t="s">
        <v>34</v>
      </c>
      <c r="AX1583" s="13" t="s">
        <v>80</v>
      </c>
      <c r="AY1583" s="227" t="s">
        <v>151</v>
      </c>
    </row>
    <row r="1584" spans="2:51" s="16" customFormat="1" ht="10.199999999999999">
      <c r="B1584" s="259"/>
      <c r="C1584" s="260"/>
      <c r="D1584" s="213" t="s">
        <v>162</v>
      </c>
      <c r="E1584" s="261" t="s">
        <v>1</v>
      </c>
      <c r="F1584" s="262" t="s">
        <v>274</v>
      </c>
      <c r="G1584" s="260"/>
      <c r="H1584" s="263">
        <v>32.450999999999993</v>
      </c>
      <c r="I1584" s="264"/>
      <c r="J1584" s="260"/>
      <c r="K1584" s="260"/>
      <c r="L1584" s="265"/>
      <c r="M1584" s="266"/>
      <c r="N1584" s="267"/>
      <c r="O1584" s="267"/>
      <c r="P1584" s="267"/>
      <c r="Q1584" s="267"/>
      <c r="R1584" s="267"/>
      <c r="S1584" s="267"/>
      <c r="T1584" s="268"/>
      <c r="AT1584" s="269" t="s">
        <v>162</v>
      </c>
      <c r="AU1584" s="269" t="s">
        <v>89</v>
      </c>
      <c r="AV1584" s="16" t="s">
        <v>170</v>
      </c>
      <c r="AW1584" s="16" t="s">
        <v>34</v>
      </c>
      <c r="AX1584" s="16" t="s">
        <v>80</v>
      </c>
      <c r="AY1584" s="269" t="s">
        <v>151</v>
      </c>
    </row>
    <row r="1585" spans="2:51" s="15" customFormat="1" ht="10.199999999999999">
      <c r="B1585" s="239"/>
      <c r="C1585" s="240"/>
      <c r="D1585" s="213" t="s">
        <v>162</v>
      </c>
      <c r="E1585" s="241" t="s">
        <v>1</v>
      </c>
      <c r="F1585" s="242" t="s">
        <v>405</v>
      </c>
      <c r="G1585" s="240"/>
      <c r="H1585" s="241" t="s">
        <v>1</v>
      </c>
      <c r="I1585" s="243"/>
      <c r="J1585" s="240"/>
      <c r="K1585" s="240"/>
      <c r="L1585" s="244"/>
      <c r="M1585" s="245"/>
      <c r="N1585" s="246"/>
      <c r="O1585" s="246"/>
      <c r="P1585" s="246"/>
      <c r="Q1585" s="246"/>
      <c r="R1585" s="246"/>
      <c r="S1585" s="246"/>
      <c r="T1585" s="247"/>
      <c r="AT1585" s="248" t="s">
        <v>162</v>
      </c>
      <c r="AU1585" s="248" t="s">
        <v>89</v>
      </c>
      <c r="AV1585" s="15" t="s">
        <v>85</v>
      </c>
      <c r="AW1585" s="15" t="s">
        <v>34</v>
      </c>
      <c r="AX1585" s="15" t="s">
        <v>80</v>
      </c>
      <c r="AY1585" s="248" t="s">
        <v>151</v>
      </c>
    </row>
    <row r="1586" spans="2:51" s="13" customFormat="1" ht="10.199999999999999">
      <c r="B1586" s="217"/>
      <c r="C1586" s="218"/>
      <c r="D1586" s="213" t="s">
        <v>162</v>
      </c>
      <c r="E1586" s="219" t="s">
        <v>1</v>
      </c>
      <c r="F1586" s="220" t="s">
        <v>1548</v>
      </c>
      <c r="G1586" s="218"/>
      <c r="H1586" s="221">
        <v>83.954999999999998</v>
      </c>
      <c r="I1586" s="222"/>
      <c r="J1586" s="218"/>
      <c r="K1586" s="218"/>
      <c r="L1586" s="223"/>
      <c r="M1586" s="224"/>
      <c r="N1586" s="225"/>
      <c r="O1586" s="225"/>
      <c r="P1586" s="225"/>
      <c r="Q1586" s="225"/>
      <c r="R1586" s="225"/>
      <c r="S1586" s="225"/>
      <c r="T1586" s="226"/>
      <c r="AT1586" s="227" t="s">
        <v>162</v>
      </c>
      <c r="AU1586" s="227" t="s">
        <v>89</v>
      </c>
      <c r="AV1586" s="13" t="s">
        <v>89</v>
      </c>
      <c r="AW1586" s="13" t="s">
        <v>34</v>
      </c>
      <c r="AX1586" s="13" t="s">
        <v>80</v>
      </c>
      <c r="AY1586" s="227" t="s">
        <v>151</v>
      </c>
    </row>
    <row r="1587" spans="2:51" s="13" customFormat="1" ht="10.199999999999999">
      <c r="B1587" s="217"/>
      <c r="C1587" s="218"/>
      <c r="D1587" s="213" t="s">
        <v>162</v>
      </c>
      <c r="E1587" s="219" t="s">
        <v>1</v>
      </c>
      <c r="F1587" s="220" t="s">
        <v>1479</v>
      </c>
      <c r="G1587" s="218"/>
      <c r="H1587" s="221">
        <v>1.68</v>
      </c>
      <c r="I1587" s="222"/>
      <c r="J1587" s="218"/>
      <c r="K1587" s="218"/>
      <c r="L1587" s="223"/>
      <c r="M1587" s="224"/>
      <c r="N1587" s="225"/>
      <c r="O1587" s="225"/>
      <c r="P1587" s="225"/>
      <c r="Q1587" s="225"/>
      <c r="R1587" s="225"/>
      <c r="S1587" s="225"/>
      <c r="T1587" s="226"/>
      <c r="AT1587" s="227" t="s">
        <v>162</v>
      </c>
      <c r="AU1587" s="227" t="s">
        <v>89</v>
      </c>
      <c r="AV1587" s="13" t="s">
        <v>89</v>
      </c>
      <c r="AW1587" s="13" t="s">
        <v>34</v>
      </c>
      <c r="AX1587" s="13" t="s">
        <v>80</v>
      </c>
      <c r="AY1587" s="227" t="s">
        <v>151</v>
      </c>
    </row>
    <row r="1588" spans="2:51" s="13" customFormat="1" ht="10.199999999999999">
      <c r="B1588" s="217"/>
      <c r="C1588" s="218"/>
      <c r="D1588" s="213" t="s">
        <v>162</v>
      </c>
      <c r="E1588" s="219" t="s">
        <v>1</v>
      </c>
      <c r="F1588" s="220" t="s">
        <v>1480</v>
      </c>
      <c r="G1588" s="218"/>
      <c r="H1588" s="221">
        <v>1.96</v>
      </c>
      <c r="I1588" s="222"/>
      <c r="J1588" s="218"/>
      <c r="K1588" s="218"/>
      <c r="L1588" s="223"/>
      <c r="M1588" s="224"/>
      <c r="N1588" s="225"/>
      <c r="O1588" s="225"/>
      <c r="P1588" s="225"/>
      <c r="Q1588" s="225"/>
      <c r="R1588" s="225"/>
      <c r="S1588" s="225"/>
      <c r="T1588" s="226"/>
      <c r="AT1588" s="227" t="s">
        <v>162</v>
      </c>
      <c r="AU1588" s="227" t="s">
        <v>89</v>
      </c>
      <c r="AV1588" s="13" t="s">
        <v>89</v>
      </c>
      <c r="AW1588" s="13" t="s">
        <v>34</v>
      </c>
      <c r="AX1588" s="13" t="s">
        <v>80</v>
      </c>
      <c r="AY1588" s="227" t="s">
        <v>151</v>
      </c>
    </row>
    <row r="1589" spans="2:51" s="13" customFormat="1" ht="10.199999999999999">
      <c r="B1589" s="217"/>
      <c r="C1589" s="218"/>
      <c r="D1589" s="213" t="s">
        <v>162</v>
      </c>
      <c r="E1589" s="219" t="s">
        <v>1</v>
      </c>
      <c r="F1589" s="220" t="s">
        <v>1481</v>
      </c>
      <c r="G1589" s="218"/>
      <c r="H1589" s="221">
        <v>3.06</v>
      </c>
      <c r="I1589" s="222"/>
      <c r="J1589" s="218"/>
      <c r="K1589" s="218"/>
      <c r="L1589" s="223"/>
      <c r="M1589" s="224"/>
      <c r="N1589" s="225"/>
      <c r="O1589" s="225"/>
      <c r="P1589" s="225"/>
      <c r="Q1589" s="225"/>
      <c r="R1589" s="225"/>
      <c r="S1589" s="225"/>
      <c r="T1589" s="226"/>
      <c r="AT1589" s="227" t="s">
        <v>162</v>
      </c>
      <c r="AU1589" s="227" t="s">
        <v>89</v>
      </c>
      <c r="AV1589" s="13" t="s">
        <v>89</v>
      </c>
      <c r="AW1589" s="13" t="s">
        <v>34</v>
      </c>
      <c r="AX1589" s="13" t="s">
        <v>80</v>
      </c>
      <c r="AY1589" s="227" t="s">
        <v>151</v>
      </c>
    </row>
    <row r="1590" spans="2:51" s="15" customFormat="1" ht="10.199999999999999">
      <c r="B1590" s="239"/>
      <c r="C1590" s="240"/>
      <c r="D1590" s="213" t="s">
        <v>162</v>
      </c>
      <c r="E1590" s="241" t="s">
        <v>1</v>
      </c>
      <c r="F1590" s="242" t="s">
        <v>238</v>
      </c>
      <c r="G1590" s="240"/>
      <c r="H1590" s="241" t="s">
        <v>1</v>
      </c>
      <c r="I1590" s="243"/>
      <c r="J1590" s="240"/>
      <c r="K1590" s="240"/>
      <c r="L1590" s="244"/>
      <c r="M1590" s="245"/>
      <c r="N1590" s="246"/>
      <c r="O1590" s="246"/>
      <c r="P1590" s="246"/>
      <c r="Q1590" s="246"/>
      <c r="R1590" s="246"/>
      <c r="S1590" s="246"/>
      <c r="T1590" s="247"/>
      <c r="AT1590" s="248" t="s">
        <v>162</v>
      </c>
      <c r="AU1590" s="248" t="s">
        <v>89</v>
      </c>
      <c r="AV1590" s="15" t="s">
        <v>85</v>
      </c>
      <c r="AW1590" s="15" t="s">
        <v>34</v>
      </c>
      <c r="AX1590" s="15" t="s">
        <v>80</v>
      </c>
      <c r="AY1590" s="248" t="s">
        <v>151</v>
      </c>
    </row>
    <row r="1591" spans="2:51" s="13" customFormat="1" ht="10.199999999999999">
      <c r="B1591" s="217"/>
      <c r="C1591" s="218"/>
      <c r="D1591" s="213" t="s">
        <v>162</v>
      </c>
      <c r="E1591" s="219" t="s">
        <v>1</v>
      </c>
      <c r="F1591" s="220" t="s">
        <v>1482</v>
      </c>
      <c r="G1591" s="218"/>
      <c r="H1591" s="221">
        <v>-3.1520000000000001</v>
      </c>
      <c r="I1591" s="222"/>
      <c r="J1591" s="218"/>
      <c r="K1591" s="218"/>
      <c r="L1591" s="223"/>
      <c r="M1591" s="224"/>
      <c r="N1591" s="225"/>
      <c r="O1591" s="225"/>
      <c r="P1591" s="225"/>
      <c r="Q1591" s="225"/>
      <c r="R1591" s="225"/>
      <c r="S1591" s="225"/>
      <c r="T1591" s="226"/>
      <c r="AT1591" s="227" t="s">
        <v>162</v>
      </c>
      <c r="AU1591" s="227" t="s">
        <v>89</v>
      </c>
      <c r="AV1591" s="13" t="s">
        <v>89</v>
      </c>
      <c r="AW1591" s="13" t="s">
        <v>34</v>
      </c>
      <c r="AX1591" s="13" t="s">
        <v>80</v>
      </c>
      <c r="AY1591" s="227" t="s">
        <v>151</v>
      </c>
    </row>
    <row r="1592" spans="2:51" s="13" customFormat="1" ht="10.199999999999999">
      <c r="B1592" s="217"/>
      <c r="C1592" s="218"/>
      <c r="D1592" s="213" t="s">
        <v>162</v>
      </c>
      <c r="E1592" s="219" t="s">
        <v>1</v>
      </c>
      <c r="F1592" s="220" t="s">
        <v>1483</v>
      </c>
      <c r="G1592" s="218"/>
      <c r="H1592" s="221">
        <v>-6.08</v>
      </c>
      <c r="I1592" s="222"/>
      <c r="J1592" s="218"/>
      <c r="K1592" s="218"/>
      <c r="L1592" s="223"/>
      <c r="M1592" s="224"/>
      <c r="N1592" s="225"/>
      <c r="O1592" s="225"/>
      <c r="P1592" s="225"/>
      <c r="Q1592" s="225"/>
      <c r="R1592" s="225"/>
      <c r="S1592" s="225"/>
      <c r="T1592" s="226"/>
      <c r="AT1592" s="227" t="s">
        <v>162</v>
      </c>
      <c r="AU1592" s="227" t="s">
        <v>89</v>
      </c>
      <c r="AV1592" s="13" t="s">
        <v>89</v>
      </c>
      <c r="AW1592" s="13" t="s">
        <v>34</v>
      </c>
      <c r="AX1592" s="13" t="s">
        <v>80</v>
      </c>
      <c r="AY1592" s="227" t="s">
        <v>151</v>
      </c>
    </row>
    <row r="1593" spans="2:51" s="16" customFormat="1" ht="10.199999999999999">
      <c r="B1593" s="259"/>
      <c r="C1593" s="260"/>
      <c r="D1593" s="213" t="s">
        <v>162</v>
      </c>
      <c r="E1593" s="261" t="s">
        <v>1</v>
      </c>
      <c r="F1593" s="262" t="s">
        <v>274</v>
      </c>
      <c r="G1593" s="260"/>
      <c r="H1593" s="263">
        <v>81.423000000000002</v>
      </c>
      <c r="I1593" s="264"/>
      <c r="J1593" s="260"/>
      <c r="K1593" s="260"/>
      <c r="L1593" s="265"/>
      <c r="M1593" s="266"/>
      <c r="N1593" s="267"/>
      <c r="O1593" s="267"/>
      <c r="P1593" s="267"/>
      <c r="Q1593" s="267"/>
      <c r="R1593" s="267"/>
      <c r="S1593" s="267"/>
      <c r="T1593" s="268"/>
      <c r="AT1593" s="269" t="s">
        <v>162</v>
      </c>
      <c r="AU1593" s="269" t="s">
        <v>89</v>
      </c>
      <c r="AV1593" s="16" t="s">
        <v>170</v>
      </c>
      <c r="AW1593" s="16" t="s">
        <v>34</v>
      </c>
      <c r="AX1593" s="16" t="s">
        <v>80</v>
      </c>
      <c r="AY1593" s="269" t="s">
        <v>151</v>
      </c>
    </row>
    <row r="1594" spans="2:51" s="15" customFormat="1" ht="10.199999999999999">
      <c r="B1594" s="239"/>
      <c r="C1594" s="240"/>
      <c r="D1594" s="213" t="s">
        <v>162</v>
      </c>
      <c r="E1594" s="241" t="s">
        <v>1</v>
      </c>
      <c r="F1594" s="242" t="s">
        <v>407</v>
      </c>
      <c r="G1594" s="240"/>
      <c r="H1594" s="241" t="s">
        <v>1</v>
      </c>
      <c r="I1594" s="243"/>
      <c r="J1594" s="240"/>
      <c r="K1594" s="240"/>
      <c r="L1594" s="244"/>
      <c r="M1594" s="245"/>
      <c r="N1594" s="246"/>
      <c r="O1594" s="246"/>
      <c r="P1594" s="246"/>
      <c r="Q1594" s="246"/>
      <c r="R1594" s="246"/>
      <c r="S1594" s="246"/>
      <c r="T1594" s="247"/>
      <c r="AT1594" s="248" t="s">
        <v>162</v>
      </c>
      <c r="AU1594" s="248" t="s">
        <v>89</v>
      </c>
      <c r="AV1594" s="15" t="s">
        <v>85</v>
      </c>
      <c r="AW1594" s="15" t="s">
        <v>34</v>
      </c>
      <c r="AX1594" s="15" t="s">
        <v>80</v>
      </c>
      <c r="AY1594" s="248" t="s">
        <v>151</v>
      </c>
    </row>
    <row r="1595" spans="2:51" s="13" customFormat="1" ht="30.6">
      <c r="B1595" s="217"/>
      <c r="C1595" s="218"/>
      <c r="D1595" s="213" t="s">
        <v>162</v>
      </c>
      <c r="E1595" s="219" t="s">
        <v>1</v>
      </c>
      <c r="F1595" s="220" t="s">
        <v>1549</v>
      </c>
      <c r="G1595" s="218"/>
      <c r="H1595" s="221">
        <v>49.984999999999999</v>
      </c>
      <c r="I1595" s="222"/>
      <c r="J1595" s="218"/>
      <c r="K1595" s="218"/>
      <c r="L1595" s="223"/>
      <c r="M1595" s="224"/>
      <c r="N1595" s="225"/>
      <c r="O1595" s="225"/>
      <c r="P1595" s="225"/>
      <c r="Q1595" s="225"/>
      <c r="R1595" s="225"/>
      <c r="S1595" s="225"/>
      <c r="T1595" s="226"/>
      <c r="AT1595" s="227" t="s">
        <v>162</v>
      </c>
      <c r="AU1595" s="227" t="s">
        <v>89</v>
      </c>
      <c r="AV1595" s="13" t="s">
        <v>89</v>
      </c>
      <c r="AW1595" s="13" t="s">
        <v>34</v>
      </c>
      <c r="AX1595" s="13" t="s">
        <v>80</v>
      </c>
      <c r="AY1595" s="227" t="s">
        <v>151</v>
      </c>
    </row>
    <row r="1596" spans="2:51" s="13" customFormat="1" ht="10.199999999999999">
      <c r="B1596" s="217"/>
      <c r="C1596" s="218"/>
      <c r="D1596" s="213" t="s">
        <v>162</v>
      </c>
      <c r="E1596" s="219" t="s">
        <v>1</v>
      </c>
      <c r="F1596" s="220" t="s">
        <v>1550</v>
      </c>
      <c r="G1596" s="218"/>
      <c r="H1596" s="221">
        <v>0.72</v>
      </c>
      <c r="I1596" s="222"/>
      <c r="J1596" s="218"/>
      <c r="K1596" s="218"/>
      <c r="L1596" s="223"/>
      <c r="M1596" s="224"/>
      <c r="N1596" s="225"/>
      <c r="O1596" s="225"/>
      <c r="P1596" s="225"/>
      <c r="Q1596" s="225"/>
      <c r="R1596" s="225"/>
      <c r="S1596" s="225"/>
      <c r="T1596" s="226"/>
      <c r="AT1596" s="227" t="s">
        <v>162</v>
      </c>
      <c r="AU1596" s="227" t="s">
        <v>89</v>
      </c>
      <c r="AV1596" s="13" t="s">
        <v>89</v>
      </c>
      <c r="AW1596" s="13" t="s">
        <v>34</v>
      </c>
      <c r="AX1596" s="13" t="s">
        <v>80</v>
      </c>
      <c r="AY1596" s="227" t="s">
        <v>151</v>
      </c>
    </row>
    <row r="1597" spans="2:51" s="13" customFormat="1" ht="10.199999999999999">
      <c r="B1597" s="217"/>
      <c r="C1597" s="218"/>
      <c r="D1597" s="213" t="s">
        <v>162</v>
      </c>
      <c r="E1597" s="219" t="s">
        <v>1</v>
      </c>
      <c r="F1597" s="220" t="s">
        <v>1486</v>
      </c>
      <c r="G1597" s="218"/>
      <c r="H1597" s="221">
        <v>2.8</v>
      </c>
      <c r="I1597" s="222"/>
      <c r="J1597" s="218"/>
      <c r="K1597" s="218"/>
      <c r="L1597" s="223"/>
      <c r="M1597" s="224"/>
      <c r="N1597" s="225"/>
      <c r="O1597" s="225"/>
      <c r="P1597" s="225"/>
      <c r="Q1597" s="225"/>
      <c r="R1597" s="225"/>
      <c r="S1597" s="225"/>
      <c r="T1597" s="226"/>
      <c r="AT1597" s="227" t="s">
        <v>162</v>
      </c>
      <c r="AU1597" s="227" t="s">
        <v>89</v>
      </c>
      <c r="AV1597" s="13" t="s">
        <v>89</v>
      </c>
      <c r="AW1597" s="13" t="s">
        <v>34</v>
      </c>
      <c r="AX1597" s="13" t="s">
        <v>80</v>
      </c>
      <c r="AY1597" s="227" t="s">
        <v>151</v>
      </c>
    </row>
    <row r="1598" spans="2:51" s="15" customFormat="1" ht="10.199999999999999">
      <c r="B1598" s="239"/>
      <c r="C1598" s="240"/>
      <c r="D1598" s="213" t="s">
        <v>162</v>
      </c>
      <c r="E1598" s="241" t="s">
        <v>1</v>
      </c>
      <c r="F1598" s="242" t="s">
        <v>238</v>
      </c>
      <c r="G1598" s="240"/>
      <c r="H1598" s="241" t="s">
        <v>1</v>
      </c>
      <c r="I1598" s="243"/>
      <c r="J1598" s="240"/>
      <c r="K1598" s="240"/>
      <c r="L1598" s="244"/>
      <c r="M1598" s="245"/>
      <c r="N1598" s="246"/>
      <c r="O1598" s="246"/>
      <c r="P1598" s="246"/>
      <c r="Q1598" s="246"/>
      <c r="R1598" s="246"/>
      <c r="S1598" s="246"/>
      <c r="T1598" s="247"/>
      <c r="AT1598" s="248" t="s">
        <v>162</v>
      </c>
      <c r="AU1598" s="248" t="s">
        <v>89</v>
      </c>
      <c r="AV1598" s="15" t="s">
        <v>85</v>
      </c>
      <c r="AW1598" s="15" t="s">
        <v>34</v>
      </c>
      <c r="AX1598" s="15" t="s">
        <v>80</v>
      </c>
      <c r="AY1598" s="248" t="s">
        <v>151</v>
      </c>
    </row>
    <row r="1599" spans="2:51" s="13" customFormat="1" ht="10.199999999999999">
      <c r="B1599" s="217"/>
      <c r="C1599" s="218"/>
      <c r="D1599" s="213" t="s">
        <v>162</v>
      </c>
      <c r="E1599" s="219" t="s">
        <v>1</v>
      </c>
      <c r="F1599" s="220" t="s">
        <v>1431</v>
      </c>
      <c r="G1599" s="218"/>
      <c r="H1599" s="221">
        <v>-1.5760000000000001</v>
      </c>
      <c r="I1599" s="222"/>
      <c r="J1599" s="218"/>
      <c r="K1599" s="218"/>
      <c r="L1599" s="223"/>
      <c r="M1599" s="224"/>
      <c r="N1599" s="225"/>
      <c r="O1599" s="225"/>
      <c r="P1599" s="225"/>
      <c r="Q1599" s="225"/>
      <c r="R1599" s="225"/>
      <c r="S1599" s="225"/>
      <c r="T1599" s="226"/>
      <c r="AT1599" s="227" t="s">
        <v>162</v>
      </c>
      <c r="AU1599" s="227" t="s">
        <v>89</v>
      </c>
      <c r="AV1599" s="13" t="s">
        <v>89</v>
      </c>
      <c r="AW1599" s="13" t="s">
        <v>34</v>
      </c>
      <c r="AX1599" s="13" t="s">
        <v>80</v>
      </c>
      <c r="AY1599" s="227" t="s">
        <v>151</v>
      </c>
    </row>
    <row r="1600" spans="2:51" s="13" customFormat="1" ht="10.199999999999999">
      <c r="B1600" s="217"/>
      <c r="C1600" s="218"/>
      <c r="D1600" s="213" t="s">
        <v>162</v>
      </c>
      <c r="E1600" s="219" t="s">
        <v>1</v>
      </c>
      <c r="F1600" s="220" t="s">
        <v>1487</v>
      </c>
      <c r="G1600" s="218"/>
      <c r="H1600" s="221">
        <v>-2.8</v>
      </c>
      <c r="I1600" s="222"/>
      <c r="J1600" s="218"/>
      <c r="K1600" s="218"/>
      <c r="L1600" s="223"/>
      <c r="M1600" s="224"/>
      <c r="N1600" s="225"/>
      <c r="O1600" s="225"/>
      <c r="P1600" s="225"/>
      <c r="Q1600" s="225"/>
      <c r="R1600" s="225"/>
      <c r="S1600" s="225"/>
      <c r="T1600" s="226"/>
      <c r="AT1600" s="227" t="s">
        <v>162</v>
      </c>
      <c r="AU1600" s="227" t="s">
        <v>89</v>
      </c>
      <c r="AV1600" s="13" t="s">
        <v>89</v>
      </c>
      <c r="AW1600" s="13" t="s">
        <v>34</v>
      </c>
      <c r="AX1600" s="13" t="s">
        <v>80</v>
      </c>
      <c r="AY1600" s="227" t="s">
        <v>151</v>
      </c>
    </row>
    <row r="1601" spans="2:51" s="13" customFormat="1" ht="10.199999999999999">
      <c r="B1601" s="217"/>
      <c r="C1601" s="218"/>
      <c r="D1601" s="213" t="s">
        <v>162</v>
      </c>
      <c r="E1601" s="219" t="s">
        <v>1</v>
      </c>
      <c r="F1601" s="220" t="s">
        <v>1488</v>
      </c>
      <c r="G1601" s="218"/>
      <c r="H1601" s="221">
        <v>-3.5</v>
      </c>
      <c r="I1601" s="222"/>
      <c r="J1601" s="218"/>
      <c r="K1601" s="218"/>
      <c r="L1601" s="223"/>
      <c r="M1601" s="224"/>
      <c r="N1601" s="225"/>
      <c r="O1601" s="225"/>
      <c r="P1601" s="225"/>
      <c r="Q1601" s="225"/>
      <c r="R1601" s="225"/>
      <c r="S1601" s="225"/>
      <c r="T1601" s="226"/>
      <c r="AT1601" s="227" t="s">
        <v>162</v>
      </c>
      <c r="AU1601" s="227" t="s">
        <v>89</v>
      </c>
      <c r="AV1601" s="13" t="s">
        <v>89</v>
      </c>
      <c r="AW1601" s="13" t="s">
        <v>34</v>
      </c>
      <c r="AX1601" s="13" t="s">
        <v>80</v>
      </c>
      <c r="AY1601" s="227" t="s">
        <v>151</v>
      </c>
    </row>
    <row r="1602" spans="2:51" s="16" customFormat="1" ht="10.199999999999999">
      <c r="B1602" s="259"/>
      <c r="C1602" s="260"/>
      <c r="D1602" s="213" t="s">
        <v>162</v>
      </c>
      <c r="E1602" s="261" t="s">
        <v>1</v>
      </c>
      <c r="F1602" s="262" t="s">
        <v>274</v>
      </c>
      <c r="G1602" s="260"/>
      <c r="H1602" s="263">
        <v>45.628999999999998</v>
      </c>
      <c r="I1602" s="264"/>
      <c r="J1602" s="260"/>
      <c r="K1602" s="260"/>
      <c r="L1602" s="265"/>
      <c r="M1602" s="266"/>
      <c r="N1602" s="267"/>
      <c r="O1602" s="267"/>
      <c r="P1602" s="267"/>
      <c r="Q1602" s="267"/>
      <c r="R1602" s="267"/>
      <c r="S1602" s="267"/>
      <c r="T1602" s="268"/>
      <c r="AT1602" s="269" t="s">
        <v>162</v>
      </c>
      <c r="AU1602" s="269" t="s">
        <v>89</v>
      </c>
      <c r="AV1602" s="16" t="s">
        <v>170</v>
      </c>
      <c r="AW1602" s="16" t="s">
        <v>34</v>
      </c>
      <c r="AX1602" s="16" t="s">
        <v>80</v>
      </c>
      <c r="AY1602" s="269" t="s">
        <v>151</v>
      </c>
    </row>
    <row r="1603" spans="2:51" s="15" customFormat="1" ht="10.199999999999999">
      <c r="B1603" s="239"/>
      <c r="C1603" s="240"/>
      <c r="D1603" s="213" t="s">
        <v>162</v>
      </c>
      <c r="E1603" s="241" t="s">
        <v>1</v>
      </c>
      <c r="F1603" s="242" t="s">
        <v>410</v>
      </c>
      <c r="G1603" s="240"/>
      <c r="H1603" s="241" t="s">
        <v>1</v>
      </c>
      <c r="I1603" s="243"/>
      <c r="J1603" s="240"/>
      <c r="K1603" s="240"/>
      <c r="L1603" s="244"/>
      <c r="M1603" s="245"/>
      <c r="N1603" s="246"/>
      <c r="O1603" s="246"/>
      <c r="P1603" s="246"/>
      <c r="Q1603" s="246"/>
      <c r="R1603" s="246"/>
      <c r="S1603" s="246"/>
      <c r="T1603" s="247"/>
      <c r="AT1603" s="248" t="s">
        <v>162</v>
      </c>
      <c r="AU1603" s="248" t="s">
        <v>89</v>
      </c>
      <c r="AV1603" s="15" t="s">
        <v>85</v>
      </c>
      <c r="AW1603" s="15" t="s">
        <v>34</v>
      </c>
      <c r="AX1603" s="15" t="s">
        <v>80</v>
      </c>
      <c r="AY1603" s="248" t="s">
        <v>151</v>
      </c>
    </row>
    <row r="1604" spans="2:51" s="13" customFormat="1" ht="20.399999999999999">
      <c r="B1604" s="217"/>
      <c r="C1604" s="218"/>
      <c r="D1604" s="213" t="s">
        <v>162</v>
      </c>
      <c r="E1604" s="219" t="s">
        <v>1</v>
      </c>
      <c r="F1604" s="220" t="s">
        <v>1551</v>
      </c>
      <c r="G1604" s="218"/>
      <c r="H1604" s="221">
        <v>86.855000000000004</v>
      </c>
      <c r="I1604" s="222"/>
      <c r="J1604" s="218"/>
      <c r="K1604" s="218"/>
      <c r="L1604" s="223"/>
      <c r="M1604" s="224"/>
      <c r="N1604" s="225"/>
      <c r="O1604" s="225"/>
      <c r="P1604" s="225"/>
      <c r="Q1604" s="225"/>
      <c r="R1604" s="225"/>
      <c r="S1604" s="225"/>
      <c r="T1604" s="226"/>
      <c r="AT1604" s="227" t="s">
        <v>162</v>
      </c>
      <c r="AU1604" s="227" t="s">
        <v>89</v>
      </c>
      <c r="AV1604" s="13" t="s">
        <v>89</v>
      </c>
      <c r="AW1604" s="13" t="s">
        <v>34</v>
      </c>
      <c r="AX1604" s="13" t="s">
        <v>80</v>
      </c>
      <c r="AY1604" s="227" t="s">
        <v>151</v>
      </c>
    </row>
    <row r="1605" spans="2:51" s="13" customFormat="1" ht="10.199999999999999">
      <c r="B1605" s="217"/>
      <c r="C1605" s="218"/>
      <c r="D1605" s="213" t="s">
        <v>162</v>
      </c>
      <c r="E1605" s="219" t="s">
        <v>1</v>
      </c>
      <c r="F1605" s="220" t="s">
        <v>1490</v>
      </c>
      <c r="G1605" s="218"/>
      <c r="H1605" s="221">
        <v>2.2949999999999999</v>
      </c>
      <c r="I1605" s="222"/>
      <c r="J1605" s="218"/>
      <c r="K1605" s="218"/>
      <c r="L1605" s="223"/>
      <c r="M1605" s="224"/>
      <c r="N1605" s="225"/>
      <c r="O1605" s="225"/>
      <c r="P1605" s="225"/>
      <c r="Q1605" s="225"/>
      <c r="R1605" s="225"/>
      <c r="S1605" s="225"/>
      <c r="T1605" s="226"/>
      <c r="AT1605" s="227" t="s">
        <v>162</v>
      </c>
      <c r="AU1605" s="227" t="s">
        <v>89</v>
      </c>
      <c r="AV1605" s="13" t="s">
        <v>89</v>
      </c>
      <c r="AW1605" s="13" t="s">
        <v>34</v>
      </c>
      <c r="AX1605" s="13" t="s">
        <v>80</v>
      </c>
      <c r="AY1605" s="227" t="s">
        <v>151</v>
      </c>
    </row>
    <row r="1606" spans="2:51" s="13" customFormat="1" ht="10.199999999999999">
      <c r="B1606" s="217"/>
      <c r="C1606" s="218"/>
      <c r="D1606" s="213" t="s">
        <v>162</v>
      </c>
      <c r="E1606" s="219" t="s">
        <v>1</v>
      </c>
      <c r="F1606" s="220" t="s">
        <v>1491</v>
      </c>
      <c r="G1606" s="218"/>
      <c r="H1606" s="221">
        <v>0.79500000000000004</v>
      </c>
      <c r="I1606" s="222"/>
      <c r="J1606" s="218"/>
      <c r="K1606" s="218"/>
      <c r="L1606" s="223"/>
      <c r="M1606" s="224"/>
      <c r="N1606" s="225"/>
      <c r="O1606" s="225"/>
      <c r="P1606" s="225"/>
      <c r="Q1606" s="225"/>
      <c r="R1606" s="225"/>
      <c r="S1606" s="225"/>
      <c r="T1606" s="226"/>
      <c r="AT1606" s="227" t="s">
        <v>162</v>
      </c>
      <c r="AU1606" s="227" t="s">
        <v>89</v>
      </c>
      <c r="AV1606" s="13" t="s">
        <v>89</v>
      </c>
      <c r="AW1606" s="13" t="s">
        <v>34</v>
      </c>
      <c r="AX1606" s="13" t="s">
        <v>80</v>
      </c>
      <c r="AY1606" s="227" t="s">
        <v>151</v>
      </c>
    </row>
    <row r="1607" spans="2:51" s="13" customFormat="1" ht="10.199999999999999">
      <c r="B1607" s="217"/>
      <c r="C1607" s="218"/>
      <c r="D1607" s="213" t="s">
        <v>162</v>
      </c>
      <c r="E1607" s="219" t="s">
        <v>1</v>
      </c>
      <c r="F1607" s="220" t="s">
        <v>1492</v>
      </c>
      <c r="G1607" s="218"/>
      <c r="H1607" s="221">
        <v>0.27500000000000002</v>
      </c>
      <c r="I1607" s="222"/>
      <c r="J1607" s="218"/>
      <c r="K1607" s="218"/>
      <c r="L1607" s="223"/>
      <c r="M1607" s="224"/>
      <c r="N1607" s="225"/>
      <c r="O1607" s="225"/>
      <c r="P1607" s="225"/>
      <c r="Q1607" s="225"/>
      <c r="R1607" s="225"/>
      <c r="S1607" s="225"/>
      <c r="T1607" s="226"/>
      <c r="AT1607" s="227" t="s">
        <v>162</v>
      </c>
      <c r="AU1607" s="227" t="s">
        <v>89</v>
      </c>
      <c r="AV1607" s="13" t="s">
        <v>89</v>
      </c>
      <c r="AW1607" s="13" t="s">
        <v>34</v>
      </c>
      <c r="AX1607" s="13" t="s">
        <v>80</v>
      </c>
      <c r="AY1607" s="227" t="s">
        <v>151</v>
      </c>
    </row>
    <row r="1608" spans="2:51" s="15" customFormat="1" ht="10.199999999999999">
      <c r="B1608" s="239"/>
      <c r="C1608" s="240"/>
      <c r="D1608" s="213" t="s">
        <v>162</v>
      </c>
      <c r="E1608" s="241" t="s">
        <v>1</v>
      </c>
      <c r="F1608" s="242" t="s">
        <v>238</v>
      </c>
      <c r="G1608" s="240"/>
      <c r="H1608" s="241" t="s">
        <v>1</v>
      </c>
      <c r="I1608" s="243"/>
      <c r="J1608" s="240"/>
      <c r="K1608" s="240"/>
      <c r="L1608" s="244"/>
      <c r="M1608" s="245"/>
      <c r="N1608" s="246"/>
      <c r="O1608" s="246"/>
      <c r="P1608" s="246"/>
      <c r="Q1608" s="246"/>
      <c r="R1608" s="246"/>
      <c r="S1608" s="246"/>
      <c r="T1608" s="247"/>
      <c r="AT1608" s="248" t="s">
        <v>162</v>
      </c>
      <c r="AU1608" s="248" t="s">
        <v>89</v>
      </c>
      <c r="AV1608" s="15" t="s">
        <v>85</v>
      </c>
      <c r="AW1608" s="15" t="s">
        <v>34</v>
      </c>
      <c r="AX1608" s="15" t="s">
        <v>80</v>
      </c>
      <c r="AY1608" s="248" t="s">
        <v>151</v>
      </c>
    </row>
    <row r="1609" spans="2:51" s="13" customFormat="1" ht="10.199999999999999">
      <c r="B1609" s="217"/>
      <c r="C1609" s="218"/>
      <c r="D1609" s="213" t="s">
        <v>162</v>
      </c>
      <c r="E1609" s="219" t="s">
        <v>1</v>
      </c>
      <c r="F1609" s="220" t="s">
        <v>1431</v>
      </c>
      <c r="G1609" s="218"/>
      <c r="H1609" s="221">
        <v>-1.5760000000000001</v>
      </c>
      <c r="I1609" s="222"/>
      <c r="J1609" s="218"/>
      <c r="K1609" s="218"/>
      <c r="L1609" s="223"/>
      <c r="M1609" s="224"/>
      <c r="N1609" s="225"/>
      <c r="O1609" s="225"/>
      <c r="P1609" s="225"/>
      <c r="Q1609" s="225"/>
      <c r="R1609" s="225"/>
      <c r="S1609" s="225"/>
      <c r="T1609" s="226"/>
      <c r="AT1609" s="227" t="s">
        <v>162</v>
      </c>
      <c r="AU1609" s="227" t="s">
        <v>89</v>
      </c>
      <c r="AV1609" s="13" t="s">
        <v>89</v>
      </c>
      <c r="AW1609" s="13" t="s">
        <v>34</v>
      </c>
      <c r="AX1609" s="13" t="s">
        <v>80</v>
      </c>
      <c r="AY1609" s="227" t="s">
        <v>151</v>
      </c>
    </row>
    <row r="1610" spans="2:51" s="13" customFormat="1" ht="10.199999999999999">
      <c r="B1610" s="217"/>
      <c r="C1610" s="218"/>
      <c r="D1610" s="213" t="s">
        <v>162</v>
      </c>
      <c r="E1610" s="219" t="s">
        <v>1</v>
      </c>
      <c r="F1610" s="220" t="s">
        <v>1493</v>
      </c>
      <c r="G1610" s="218"/>
      <c r="H1610" s="221">
        <v>-4.5599999999999996</v>
      </c>
      <c r="I1610" s="222"/>
      <c r="J1610" s="218"/>
      <c r="K1610" s="218"/>
      <c r="L1610" s="223"/>
      <c r="M1610" s="224"/>
      <c r="N1610" s="225"/>
      <c r="O1610" s="225"/>
      <c r="P1610" s="225"/>
      <c r="Q1610" s="225"/>
      <c r="R1610" s="225"/>
      <c r="S1610" s="225"/>
      <c r="T1610" s="226"/>
      <c r="AT1610" s="227" t="s">
        <v>162</v>
      </c>
      <c r="AU1610" s="227" t="s">
        <v>89</v>
      </c>
      <c r="AV1610" s="13" t="s">
        <v>89</v>
      </c>
      <c r="AW1610" s="13" t="s">
        <v>34</v>
      </c>
      <c r="AX1610" s="13" t="s">
        <v>80</v>
      </c>
      <c r="AY1610" s="227" t="s">
        <v>151</v>
      </c>
    </row>
    <row r="1611" spans="2:51" s="13" customFormat="1" ht="10.199999999999999">
      <c r="B1611" s="217"/>
      <c r="C1611" s="218"/>
      <c r="D1611" s="213" t="s">
        <v>162</v>
      </c>
      <c r="E1611" s="219" t="s">
        <v>1</v>
      </c>
      <c r="F1611" s="220" t="s">
        <v>1494</v>
      </c>
      <c r="G1611" s="218"/>
      <c r="H1611" s="221">
        <v>-1.9</v>
      </c>
      <c r="I1611" s="222"/>
      <c r="J1611" s="218"/>
      <c r="K1611" s="218"/>
      <c r="L1611" s="223"/>
      <c r="M1611" s="224"/>
      <c r="N1611" s="225"/>
      <c r="O1611" s="225"/>
      <c r="P1611" s="225"/>
      <c r="Q1611" s="225"/>
      <c r="R1611" s="225"/>
      <c r="S1611" s="225"/>
      <c r="T1611" s="226"/>
      <c r="AT1611" s="227" t="s">
        <v>162</v>
      </c>
      <c r="AU1611" s="227" t="s">
        <v>89</v>
      </c>
      <c r="AV1611" s="13" t="s">
        <v>89</v>
      </c>
      <c r="AW1611" s="13" t="s">
        <v>34</v>
      </c>
      <c r="AX1611" s="13" t="s">
        <v>80</v>
      </c>
      <c r="AY1611" s="227" t="s">
        <v>151</v>
      </c>
    </row>
    <row r="1612" spans="2:51" s="16" customFormat="1" ht="10.199999999999999">
      <c r="B1612" s="259"/>
      <c r="C1612" s="260"/>
      <c r="D1612" s="213" t="s">
        <v>162</v>
      </c>
      <c r="E1612" s="261" t="s">
        <v>1</v>
      </c>
      <c r="F1612" s="262" t="s">
        <v>274</v>
      </c>
      <c r="G1612" s="260"/>
      <c r="H1612" s="263">
        <v>82.184000000000012</v>
      </c>
      <c r="I1612" s="264"/>
      <c r="J1612" s="260"/>
      <c r="K1612" s="260"/>
      <c r="L1612" s="265"/>
      <c r="M1612" s="266"/>
      <c r="N1612" s="267"/>
      <c r="O1612" s="267"/>
      <c r="P1612" s="267"/>
      <c r="Q1612" s="267"/>
      <c r="R1612" s="267"/>
      <c r="S1612" s="267"/>
      <c r="T1612" s="268"/>
      <c r="AT1612" s="269" t="s">
        <v>162</v>
      </c>
      <c r="AU1612" s="269" t="s">
        <v>89</v>
      </c>
      <c r="AV1612" s="16" t="s">
        <v>170</v>
      </c>
      <c r="AW1612" s="16" t="s">
        <v>34</v>
      </c>
      <c r="AX1612" s="16" t="s">
        <v>80</v>
      </c>
      <c r="AY1612" s="269" t="s">
        <v>151</v>
      </c>
    </row>
    <row r="1613" spans="2:51" s="15" customFormat="1" ht="10.199999999999999">
      <c r="B1613" s="239"/>
      <c r="C1613" s="240"/>
      <c r="D1613" s="213" t="s">
        <v>162</v>
      </c>
      <c r="E1613" s="241" t="s">
        <v>1</v>
      </c>
      <c r="F1613" s="242" t="s">
        <v>235</v>
      </c>
      <c r="G1613" s="240"/>
      <c r="H1613" s="241" t="s">
        <v>1</v>
      </c>
      <c r="I1613" s="243"/>
      <c r="J1613" s="240"/>
      <c r="K1613" s="240"/>
      <c r="L1613" s="244"/>
      <c r="M1613" s="245"/>
      <c r="N1613" s="246"/>
      <c r="O1613" s="246"/>
      <c r="P1613" s="246"/>
      <c r="Q1613" s="246"/>
      <c r="R1613" s="246"/>
      <c r="S1613" s="246"/>
      <c r="T1613" s="247"/>
      <c r="AT1613" s="248" t="s">
        <v>162</v>
      </c>
      <c r="AU1613" s="248" t="s">
        <v>89</v>
      </c>
      <c r="AV1613" s="15" t="s">
        <v>85</v>
      </c>
      <c r="AW1613" s="15" t="s">
        <v>34</v>
      </c>
      <c r="AX1613" s="15" t="s">
        <v>80</v>
      </c>
      <c r="AY1613" s="248" t="s">
        <v>151</v>
      </c>
    </row>
    <row r="1614" spans="2:51" s="13" customFormat="1" ht="10.199999999999999">
      <c r="B1614" s="217"/>
      <c r="C1614" s="218"/>
      <c r="D1614" s="213" t="s">
        <v>162</v>
      </c>
      <c r="E1614" s="219" t="s">
        <v>1</v>
      </c>
      <c r="F1614" s="220" t="s">
        <v>1552</v>
      </c>
      <c r="G1614" s="218"/>
      <c r="H1614" s="221">
        <v>15.246</v>
      </c>
      <c r="I1614" s="222"/>
      <c r="J1614" s="218"/>
      <c r="K1614" s="218"/>
      <c r="L1614" s="223"/>
      <c r="M1614" s="224"/>
      <c r="N1614" s="225"/>
      <c r="O1614" s="225"/>
      <c r="P1614" s="225"/>
      <c r="Q1614" s="225"/>
      <c r="R1614" s="225"/>
      <c r="S1614" s="225"/>
      <c r="T1614" s="226"/>
      <c r="AT1614" s="227" t="s">
        <v>162</v>
      </c>
      <c r="AU1614" s="227" t="s">
        <v>89</v>
      </c>
      <c r="AV1614" s="13" t="s">
        <v>89</v>
      </c>
      <c r="AW1614" s="13" t="s">
        <v>34</v>
      </c>
      <c r="AX1614" s="13" t="s">
        <v>80</v>
      </c>
      <c r="AY1614" s="227" t="s">
        <v>151</v>
      </c>
    </row>
    <row r="1615" spans="2:51" s="13" customFormat="1" ht="10.199999999999999">
      <c r="B1615" s="217"/>
      <c r="C1615" s="218"/>
      <c r="D1615" s="213" t="s">
        <v>162</v>
      </c>
      <c r="E1615" s="219" t="s">
        <v>1</v>
      </c>
      <c r="F1615" s="220" t="s">
        <v>1624</v>
      </c>
      <c r="G1615" s="218"/>
      <c r="H1615" s="221">
        <v>11.77</v>
      </c>
      <c r="I1615" s="222"/>
      <c r="J1615" s="218"/>
      <c r="K1615" s="218"/>
      <c r="L1615" s="223"/>
      <c r="M1615" s="224"/>
      <c r="N1615" s="225"/>
      <c r="O1615" s="225"/>
      <c r="P1615" s="225"/>
      <c r="Q1615" s="225"/>
      <c r="R1615" s="225"/>
      <c r="S1615" s="225"/>
      <c r="T1615" s="226"/>
      <c r="AT1615" s="227" t="s">
        <v>162</v>
      </c>
      <c r="AU1615" s="227" t="s">
        <v>89</v>
      </c>
      <c r="AV1615" s="13" t="s">
        <v>89</v>
      </c>
      <c r="AW1615" s="13" t="s">
        <v>34</v>
      </c>
      <c r="AX1615" s="13" t="s">
        <v>80</v>
      </c>
      <c r="AY1615" s="227" t="s">
        <v>151</v>
      </c>
    </row>
    <row r="1616" spans="2:51" s="13" customFormat="1" ht="10.199999999999999">
      <c r="B1616" s="217"/>
      <c r="C1616" s="218"/>
      <c r="D1616" s="213" t="s">
        <v>162</v>
      </c>
      <c r="E1616" s="219" t="s">
        <v>1</v>
      </c>
      <c r="F1616" s="220" t="s">
        <v>1625</v>
      </c>
      <c r="G1616" s="218"/>
      <c r="H1616" s="221">
        <v>0.10299999999999999</v>
      </c>
      <c r="I1616" s="222"/>
      <c r="J1616" s="218"/>
      <c r="K1616" s="218"/>
      <c r="L1616" s="223"/>
      <c r="M1616" s="224"/>
      <c r="N1616" s="225"/>
      <c r="O1616" s="225"/>
      <c r="P1616" s="225"/>
      <c r="Q1616" s="225"/>
      <c r="R1616" s="225"/>
      <c r="S1616" s="225"/>
      <c r="T1616" s="226"/>
      <c r="AT1616" s="227" t="s">
        <v>162</v>
      </c>
      <c r="AU1616" s="227" t="s">
        <v>89</v>
      </c>
      <c r="AV1616" s="13" t="s">
        <v>89</v>
      </c>
      <c r="AW1616" s="13" t="s">
        <v>34</v>
      </c>
      <c r="AX1616" s="13" t="s">
        <v>80</v>
      </c>
      <c r="AY1616" s="227" t="s">
        <v>151</v>
      </c>
    </row>
    <row r="1617" spans="2:51" s="13" customFormat="1" ht="10.199999999999999">
      <c r="B1617" s="217"/>
      <c r="C1617" s="218"/>
      <c r="D1617" s="213" t="s">
        <v>162</v>
      </c>
      <c r="E1617" s="219" t="s">
        <v>1</v>
      </c>
      <c r="F1617" s="220" t="s">
        <v>1496</v>
      </c>
      <c r="G1617" s="218"/>
      <c r="H1617" s="221">
        <v>0.46500000000000002</v>
      </c>
      <c r="I1617" s="222"/>
      <c r="J1617" s="218"/>
      <c r="K1617" s="218"/>
      <c r="L1617" s="223"/>
      <c r="M1617" s="224"/>
      <c r="N1617" s="225"/>
      <c r="O1617" s="225"/>
      <c r="P1617" s="225"/>
      <c r="Q1617" s="225"/>
      <c r="R1617" s="225"/>
      <c r="S1617" s="225"/>
      <c r="T1617" s="226"/>
      <c r="AT1617" s="227" t="s">
        <v>162</v>
      </c>
      <c r="AU1617" s="227" t="s">
        <v>89</v>
      </c>
      <c r="AV1617" s="13" t="s">
        <v>89</v>
      </c>
      <c r="AW1617" s="13" t="s">
        <v>34</v>
      </c>
      <c r="AX1617" s="13" t="s">
        <v>80</v>
      </c>
      <c r="AY1617" s="227" t="s">
        <v>151</v>
      </c>
    </row>
    <row r="1618" spans="2:51" s="13" customFormat="1" ht="10.199999999999999">
      <c r="B1618" s="217"/>
      <c r="C1618" s="218"/>
      <c r="D1618" s="213" t="s">
        <v>162</v>
      </c>
      <c r="E1618" s="219" t="s">
        <v>1</v>
      </c>
      <c r="F1618" s="220" t="s">
        <v>1497</v>
      </c>
      <c r="G1618" s="218"/>
      <c r="H1618" s="221">
        <v>0.7</v>
      </c>
      <c r="I1618" s="222"/>
      <c r="J1618" s="218"/>
      <c r="K1618" s="218"/>
      <c r="L1618" s="223"/>
      <c r="M1618" s="224"/>
      <c r="N1618" s="225"/>
      <c r="O1618" s="225"/>
      <c r="P1618" s="225"/>
      <c r="Q1618" s="225"/>
      <c r="R1618" s="225"/>
      <c r="S1618" s="225"/>
      <c r="T1618" s="226"/>
      <c r="AT1618" s="227" t="s">
        <v>162</v>
      </c>
      <c r="AU1618" s="227" t="s">
        <v>89</v>
      </c>
      <c r="AV1618" s="13" t="s">
        <v>89</v>
      </c>
      <c r="AW1618" s="13" t="s">
        <v>34</v>
      </c>
      <c r="AX1618" s="13" t="s">
        <v>80</v>
      </c>
      <c r="AY1618" s="227" t="s">
        <v>151</v>
      </c>
    </row>
    <row r="1619" spans="2:51" s="13" customFormat="1" ht="10.199999999999999">
      <c r="B1619" s="217"/>
      <c r="C1619" s="218"/>
      <c r="D1619" s="213" t="s">
        <v>162</v>
      </c>
      <c r="E1619" s="219" t="s">
        <v>1</v>
      </c>
      <c r="F1619" s="220" t="s">
        <v>412</v>
      </c>
      <c r="G1619" s="218"/>
      <c r="H1619" s="221">
        <v>0.9</v>
      </c>
      <c r="I1619" s="222"/>
      <c r="J1619" s="218"/>
      <c r="K1619" s="218"/>
      <c r="L1619" s="223"/>
      <c r="M1619" s="224"/>
      <c r="N1619" s="225"/>
      <c r="O1619" s="225"/>
      <c r="P1619" s="225"/>
      <c r="Q1619" s="225"/>
      <c r="R1619" s="225"/>
      <c r="S1619" s="225"/>
      <c r="T1619" s="226"/>
      <c r="AT1619" s="227" t="s">
        <v>162</v>
      </c>
      <c r="AU1619" s="227" t="s">
        <v>89</v>
      </c>
      <c r="AV1619" s="13" t="s">
        <v>89</v>
      </c>
      <c r="AW1619" s="13" t="s">
        <v>34</v>
      </c>
      <c r="AX1619" s="13" t="s">
        <v>80</v>
      </c>
      <c r="AY1619" s="227" t="s">
        <v>151</v>
      </c>
    </row>
    <row r="1620" spans="2:51" s="13" customFormat="1" ht="10.199999999999999">
      <c r="B1620" s="217"/>
      <c r="C1620" s="218"/>
      <c r="D1620" s="213" t="s">
        <v>162</v>
      </c>
      <c r="E1620" s="219" t="s">
        <v>1</v>
      </c>
      <c r="F1620" s="220" t="s">
        <v>412</v>
      </c>
      <c r="G1620" s="218"/>
      <c r="H1620" s="221">
        <v>0.9</v>
      </c>
      <c r="I1620" s="222"/>
      <c r="J1620" s="218"/>
      <c r="K1620" s="218"/>
      <c r="L1620" s="223"/>
      <c r="M1620" s="224"/>
      <c r="N1620" s="225"/>
      <c r="O1620" s="225"/>
      <c r="P1620" s="225"/>
      <c r="Q1620" s="225"/>
      <c r="R1620" s="225"/>
      <c r="S1620" s="225"/>
      <c r="T1620" s="226"/>
      <c r="AT1620" s="227" t="s">
        <v>162</v>
      </c>
      <c r="AU1620" s="227" t="s">
        <v>89</v>
      </c>
      <c r="AV1620" s="13" t="s">
        <v>89</v>
      </c>
      <c r="AW1620" s="13" t="s">
        <v>34</v>
      </c>
      <c r="AX1620" s="13" t="s">
        <v>80</v>
      </c>
      <c r="AY1620" s="227" t="s">
        <v>151</v>
      </c>
    </row>
    <row r="1621" spans="2:51" s="13" customFormat="1" ht="10.199999999999999">
      <c r="B1621" s="217"/>
      <c r="C1621" s="218"/>
      <c r="D1621" s="213" t="s">
        <v>162</v>
      </c>
      <c r="E1621" s="219" t="s">
        <v>1</v>
      </c>
      <c r="F1621" s="220" t="s">
        <v>413</v>
      </c>
      <c r="G1621" s="218"/>
      <c r="H1621" s="221">
        <v>2.06</v>
      </c>
      <c r="I1621" s="222"/>
      <c r="J1621" s="218"/>
      <c r="K1621" s="218"/>
      <c r="L1621" s="223"/>
      <c r="M1621" s="224"/>
      <c r="N1621" s="225"/>
      <c r="O1621" s="225"/>
      <c r="P1621" s="225"/>
      <c r="Q1621" s="225"/>
      <c r="R1621" s="225"/>
      <c r="S1621" s="225"/>
      <c r="T1621" s="226"/>
      <c r="AT1621" s="227" t="s">
        <v>162</v>
      </c>
      <c r="AU1621" s="227" t="s">
        <v>89</v>
      </c>
      <c r="AV1621" s="13" t="s">
        <v>89</v>
      </c>
      <c r="AW1621" s="13" t="s">
        <v>34</v>
      </c>
      <c r="AX1621" s="13" t="s">
        <v>80</v>
      </c>
      <c r="AY1621" s="227" t="s">
        <v>151</v>
      </c>
    </row>
    <row r="1622" spans="2:51" s="13" customFormat="1" ht="10.199999999999999">
      <c r="B1622" s="217"/>
      <c r="C1622" s="218"/>
      <c r="D1622" s="213" t="s">
        <v>162</v>
      </c>
      <c r="E1622" s="219" t="s">
        <v>1</v>
      </c>
      <c r="F1622" s="220" t="s">
        <v>414</v>
      </c>
      <c r="G1622" s="218"/>
      <c r="H1622" s="221">
        <v>5.9640000000000004</v>
      </c>
      <c r="I1622" s="222"/>
      <c r="J1622" s="218"/>
      <c r="K1622" s="218"/>
      <c r="L1622" s="223"/>
      <c r="M1622" s="224"/>
      <c r="N1622" s="225"/>
      <c r="O1622" s="225"/>
      <c r="P1622" s="225"/>
      <c r="Q1622" s="225"/>
      <c r="R1622" s="225"/>
      <c r="S1622" s="225"/>
      <c r="T1622" s="226"/>
      <c r="AT1622" s="227" t="s">
        <v>162</v>
      </c>
      <c r="AU1622" s="227" t="s">
        <v>89</v>
      </c>
      <c r="AV1622" s="13" t="s">
        <v>89</v>
      </c>
      <c r="AW1622" s="13" t="s">
        <v>34</v>
      </c>
      <c r="AX1622" s="13" t="s">
        <v>80</v>
      </c>
      <c r="AY1622" s="227" t="s">
        <v>151</v>
      </c>
    </row>
    <row r="1623" spans="2:51" s="15" customFormat="1" ht="10.199999999999999">
      <c r="B1623" s="239"/>
      <c r="C1623" s="240"/>
      <c r="D1623" s="213" t="s">
        <v>162</v>
      </c>
      <c r="E1623" s="241" t="s">
        <v>1</v>
      </c>
      <c r="F1623" s="242" t="s">
        <v>238</v>
      </c>
      <c r="G1623" s="240"/>
      <c r="H1623" s="241" t="s">
        <v>1</v>
      </c>
      <c r="I1623" s="243"/>
      <c r="J1623" s="240"/>
      <c r="K1623" s="240"/>
      <c r="L1623" s="244"/>
      <c r="M1623" s="245"/>
      <c r="N1623" s="246"/>
      <c r="O1623" s="246"/>
      <c r="P1623" s="246"/>
      <c r="Q1623" s="246"/>
      <c r="R1623" s="246"/>
      <c r="S1623" s="246"/>
      <c r="T1623" s="247"/>
      <c r="AT1623" s="248" t="s">
        <v>162</v>
      </c>
      <c r="AU1623" s="248" t="s">
        <v>89</v>
      </c>
      <c r="AV1623" s="15" t="s">
        <v>85</v>
      </c>
      <c r="AW1623" s="15" t="s">
        <v>34</v>
      </c>
      <c r="AX1623" s="15" t="s">
        <v>80</v>
      </c>
      <c r="AY1623" s="248" t="s">
        <v>151</v>
      </c>
    </row>
    <row r="1624" spans="2:51" s="13" customFormat="1" ht="10.199999999999999">
      <c r="B1624" s="217"/>
      <c r="C1624" s="218"/>
      <c r="D1624" s="213" t="s">
        <v>162</v>
      </c>
      <c r="E1624" s="219" t="s">
        <v>1</v>
      </c>
      <c r="F1624" s="220" t="s">
        <v>1498</v>
      </c>
      <c r="G1624" s="218"/>
      <c r="H1624" s="221">
        <v>-0.16</v>
      </c>
      <c r="I1624" s="222"/>
      <c r="J1624" s="218"/>
      <c r="K1624" s="218"/>
      <c r="L1624" s="223"/>
      <c r="M1624" s="224"/>
      <c r="N1624" s="225"/>
      <c r="O1624" s="225"/>
      <c r="P1624" s="225"/>
      <c r="Q1624" s="225"/>
      <c r="R1624" s="225"/>
      <c r="S1624" s="225"/>
      <c r="T1624" s="226"/>
      <c r="AT1624" s="227" t="s">
        <v>162</v>
      </c>
      <c r="AU1624" s="227" t="s">
        <v>89</v>
      </c>
      <c r="AV1624" s="13" t="s">
        <v>89</v>
      </c>
      <c r="AW1624" s="13" t="s">
        <v>34</v>
      </c>
      <c r="AX1624" s="13" t="s">
        <v>80</v>
      </c>
      <c r="AY1624" s="227" t="s">
        <v>151</v>
      </c>
    </row>
    <row r="1625" spans="2:51" s="13" customFormat="1" ht="10.199999999999999">
      <c r="B1625" s="217"/>
      <c r="C1625" s="218"/>
      <c r="D1625" s="213" t="s">
        <v>162</v>
      </c>
      <c r="E1625" s="219" t="s">
        <v>1</v>
      </c>
      <c r="F1625" s="220" t="s">
        <v>1499</v>
      </c>
      <c r="G1625" s="218"/>
      <c r="H1625" s="221">
        <v>-0.72</v>
      </c>
      <c r="I1625" s="222"/>
      <c r="J1625" s="218"/>
      <c r="K1625" s="218"/>
      <c r="L1625" s="223"/>
      <c r="M1625" s="224"/>
      <c r="N1625" s="225"/>
      <c r="O1625" s="225"/>
      <c r="P1625" s="225"/>
      <c r="Q1625" s="225"/>
      <c r="R1625" s="225"/>
      <c r="S1625" s="225"/>
      <c r="T1625" s="226"/>
      <c r="AT1625" s="227" t="s">
        <v>162</v>
      </c>
      <c r="AU1625" s="227" t="s">
        <v>89</v>
      </c>
      <c r="AV1625" s="13" t="s">
        <v>89</v>
      </c>
      <c r="AW1625" s="13" t="s">
        <v>34</v>
      </c>
      <c r="AX1625" s="13" t="s">
        <v>80</v>
      </c>
      <c r="AY1625" s="227" t="s">
        <v>151</v>
      </c>
    </row>
    <row r="1626" spans="2:51" s="13" customFormat="1" ht="10.199999999999999">
      <c r="B1626" s="217"/>
      <c r="C1626" s="218"/>
      <c r="D1626" s="213" t="s">
        <v>162</v>
      </c>
      <c r="E1626" s="219" t="s">
        <v>1</v>
      </c>
      <c r="F1626" s="220" t="s">
        <v>301</v>
      </c>
      <c r="G1626" s="218"/>
      <c r="H1626" s="221">
        <v>-0.28000000000000003</v>
      </c>
      <c r="I1626" s="222"/>
      <c r="J1626" s="218"/>
      <c r="K1626" s="218"/>
      <c r="L1626" s="223"/>
      <c r="M1626" s="224"/>
      <c r="N1626" s="225"/>
      <c r="O1626" s="225"/>
      <c r="P1626" s="225"/>
      <c r="Q1626" s="225"/>
      <c r="R1626" s="225"/>
      <c r="S1626" s="225"/>
      <c r="T1626" s="226"/>
      <c r="AT1626" s="227" t="s">
        <v>162</v>
      </c>
      <c r="AU1626" s="227" t="s">
        <v>89</v>
      </c>
      <c r="AV1626" s="13" t="s">
        <v>89</v>
      </c>
      <c r="AW1626" s="13" t="s">
        <v>34</v>
      </c>
      <c r="AX1626" s="13" t="s">
        <v>80</v>
      </c>
      <c r="AY1626" s="227" t="s">
        <v>151</v>
      </c>
    </row>
    <row r="1627" spans="2:51" s="13" customFormat="1" ht="10.199999999999999">
      <c r="B1627" s="217"/>
      <c r="C1627" s="218"/>
      <c r="D1627" s="213" t="s">
        <v>162</v>
      </c>
      <c r="E1627" s="219" t="s">
        <v>1</v>
      </c>
      <c r="F1627" s="220" t="s">
        <v>302</v>
      </c>
      <c r="G1627" s="218"/>
      <c r="H1627" s="221">
        <v>-0.252</v>
      </c>
      <c r="I1627" s="222"/>
      <c r="J1627" s="218"/>
      <c r="K1627" s="218"/>
      <c r="L1627" s="223"/>
      <c r="M1627" s="224"/>
      <c r="N1627" s="225"/>
      <c r="O1627" s="225"/>
      <c r="P1627" s="225"/>
      <c r="Q1627" s="225"/>
      <c r="R1627" s="225"/>
      <c r="S1627" s="225"/>
      <c r="T1627" s="226"/>
      <c r="AT1627" s="227" t="s">
        <v>162</v>
      </c>
      <c r="AU1627" s="227" t="s">
        <v>89</v>
      </c>
      <c r="AV1627" s="13" t="s">
        <v>89</v>
      </c>
      <c r="AW1627" s="13" t="s">
        <v>34</v>
      </c>
      <c r="AX1627" s="13" t="s">
        <v>80</v>
      </c>
      <c r="AY1627" s="227" t="s">
        <v>151</v>
      </c>
    </row>
    <row r="1628" spans="2:51" s="16" customFormat="1" ht="10.199999999999999">
      <c r="B1628" s="259"/>
      <c r="C1628" s="260"/>
      <c r="D1628" s="213" t="s">
        <v>162</v>
      </c>
      <c r="E1628" s="261" t="s">
        <v>1</v>
      </c>
      <c r="F1628" s="262" t="s">
        <v>274</v>
      </c>
      <c r="G1628" s="260"/>
      <c r="H1628" s="263">
        <v>36.695999999999998</v>
      </c>
      <c r="I1628" s="264"/>
      <c r="J1628" s="260"/>
      <c r="K1628" s="260"/>
      <c r="L1628" s="265"/>
      <c r="M1628" s="266"/>
      <c r="N1628" s="267"/>
      <c r="O1628" s="267"/>
      <c r="P1628" s="267"/>
      <c r="Q1628" s="267"/>
      <c r="R1628" s="267"/>
      <c r="S1628" s="267"/>
      <c r="T1628" s="268"/>
      <c r="AT1628" s="269" t="s">
        <v>162</v>
      </c>
      <c r="AU1628" s="269" t="s">
        <v>89</v>
      </c>
      <c r="AV1628" s="16" t="s">
        <v>170</v>
      </c>
      <c r="AW1628" s="16" t="s">
        <v>34</v>
      </c>
      <c r="AX1628" s="16" t="s">
        <v>80</v>
      </c>
      <c r="AY1628" s="269" t="s">
        <v>151</v>
      </c>
    </row>
    <row r="1629" spans="2:51" s="15" customFormat="1" ht="10.199999999999999">
      <c r="B1629" s="239"/>
      <c r="C1629" s="240"/>
      <c r="D1629" s="213" t="s">
        <v>162</v>
      </c>
      <c r="E1629" s="241" t="s">
        <v>1</v>
      </c>
      <c r="F1629" s="242" t="s">
        <v>415</v>
      </c>
      <c r="G1629" s="240"/>
      <c r="H1629" s="241" t="s">
        <v>1</v>
      </c>
      <c r="I1629" s="243"/>
      <c r="J1629" s="240"/>
      <c r="K1629" s="240"/>
      <c r="L1629" s="244"/>
      <c r="M1629" s="245"/>
      <c r="N1629" s="246"/>
      <c r="O1629" s="246"/>
      <c r="P1629" s="246"/>
      <c r="Q1629" s="246"/>
      <c r="R1629" s="246"/>
      <c r="S1629" s="246"/>
      <c r="T1629" s="247"/>
      <c r="AT1629" s="248" t="s">
        <v>162</v>
      </c>
      <c r="AU1629" s="248" t="s">
        <v>89</v>
      </c>
      <c r="AV1629" s="15" t="s">
        <v>85</v>
      </c>
      <c r="AW1629" s="15" t="s">
        <v>34</v>
      </c>
      <c r="AX1629" s="15" t="s">
        <v>80</v>
      </c>
      <c r="AY1629" s="248" t="s">
        <v>151</v>
      </c>
    </row>
    <row r="1630" spans="2:51" s="13" customFormat="1" ht="10.199999999999999">
      <c r="B1630" s="217"/>
      <c r="C1630" s="218"/>
      <c r="D1630" s="213" t="s">
        <v>162</v>
      </c>
      <c r="E1630" s="219" t="s">
        <v>1</v>
      </c>
      <c r="F1630" s="220" t="s">
        <v>1553</v>
      </c>
      <c r="G1630" s="218"/>
      <c r="H1630" s="221">
        <v>60.783999999999999</v>
      </c>
      <c r="I1630" s="222"/>
      <c r="J1630" s="218"/>
      <c r="K1630" s="218"/>
      <c r="L1630" s="223"/>
      <c r="M1630" s="224"/>
      <c r="N1630" s="225"/>
      <c r="O1630" s="225"/>
      <c r="P1630" s="225"/>
      <c r="Q1630" s="225"/>
      <c r="R1630" s="225"/>
      <c r="S1630" s="225"/>
      <c r="T1630" s="226"/>
      <c r="AT1630" s="227" t="s">
        <v>162</v>
      </c>
      <c r="AU1630" s="227" t="s">
        <v>89</v>
      </c>
      <c r="AV1630" s="13" t="s">
        <v>89</v>
      </c>
      <c r="AW1630" s="13" t="s">
        <v>34</v>
      </c>
      <c r="AX1630" s="13" t="s">
        <v>80</v>
      </c>
      <c r="AY1630" s="227" t="s">
        <v>151</v>
      </c>
    </row>
    <row r="1631" spans="2:51" s="13" customFormat="1" ht="10.199999999999999">
      <c r="B1631" s="217"/>
      <c r="C1631" s="218"/>
      <c r="D1631" s="213" t="s">
        <v>162</v>
      </c>
      <c r="E1631" s="219" t="s">
        <v>1</v>
      </c>
      <c r="F1631" s="220" t="s">
        <v>1501</v>
      </c>
      <c r="G1631" s="218"/>
      <c r="H1631" s="221">
        <v>0.61499999999999999</v>
      </c>
      <c r="I1631" s="222"/>
      <c r="J1631" s="218"/>
      <c r="K1631" s="218"/>
      <c r="L1631" s="223"/>
      <c r="M1631" s="224"/>
      <c r="N1631" s="225"/>
      <c r="O1631" s="225"/>
      <c r="P1631" s="225"/>
      <c r="Q1631" s="225"/>
      <c r="R1631" s="225"/>
      <c r="S1631" s="225"/>
      <c r="T1631" s="226"/>
      <c r="AT1631" s="227" t="s">
        <v>162</v>
      </c>
      <c r="AU1631" s="227" t="s">
        <v>89</v>
      </c>
      <c r="AV1631" s="13" t="s">
        <v>89</v>
      </c>
      <c r="AW1631" s="13" t="s">
        <v>34</v>
      </c>
      <c r="AX1631" s="13" t="s">
        <v>80</v>
      </c>
      <c r="AY1631" s="227" t="s">
        <v>151</v>
      </c>
    </row>
    <row r="1632" spans="2:51" s="15" customFormat="1" ht="10.199999999999999">
      <c r="B1632" s="239"/>
      <c r="C1632" s="240"/>
      <c r="D1632" s="213" t="s">
        <v>162</v>
      </c>
      <c r="E1632" s="241" t="s">
        <v>1</v>
      </c>
      <c r="F1632" s="242" t="s">
        <v>238</v>
      </c>
      <c r="G1632" s="240"/>
      <c r="H1632" s="241" t="s">
        <v>1</v>
      </c>
      <c r="I1632" s="243"/>
      <c r="J1632" s="240"/>
      <c r="K1632" s="240"/>
      <c r="L1632" s="244"/>
      <c r="M1632" s="245"/>
      <c r="N1632" s="246"/>
      <c r="O1632" s="246"/>
      <c r="P1632" s="246"/>
      <c r="Q1632" s="246"/>
      <c r="R1632" s="246"/>
      <c r="S1632" s="246"/>
      <c r="T1632" s="247"/>
      <c r="AT1632" s="248" t="s">
        <v>162</v>
      </c>
      <c r="AU1632" s="248" t="s">
        <v>89</v>
      </c>
      <c r="AV1632" s="15" t="s">
        <v>85</v>
      </c>
      <c r="AW1632" s="15" t="s">
        <v>34</v>
      </c>
      <c r="AX1632" s="15" t="s">
        <v>80</v>
      </c>
      <c r="AY1632" s="248" t="s">
        <v>151</v>
      </c>
    </row>
    <row r="1633" spans="1:65" s="13" customFormat="1" ht="10.199999999999999">
      <c r="B1633" s="217"/>
      <c r="C1633" s="218"/>
      <c r="D1633" s="213" t="s">
        <v>162</v>
      </c>
      <c r="E1633" s="219" t="s">
        <v>1</v>
      </c>
      <c r="F1633" s="220" t="s">
        <v>1502</v>
      </c>
      <c r="G1633" s="218"/>
      <c r="H1633" s="221">
        <v>-4.7279999999999998</v>
      </c>
      <c r="I1633" s="222"/>
      <c r="J1633" s="218"/>
      <c r="K1633" s="218"/>
      <c r="L1633" s="223"/>
      <c r="M1633" s="224"/>
      <c r="N1633" s="225"/>
      <c r="O1633" s="225"/>
      <c r="P1633" s="225"/>
      <c r="Q1633" s="225"/>
      <c r="R1633" s="225"/>
      <c r="S1633" s="225"/>
      <c r="T1633" s="226"/>
      <c r="AT1633" s="227" t="s">
        <v>162</v>
      </c>
      <c r="AU1633" s="227" t="s">
        <v>89</v>
      </c>
      <c r="AV1633" s="13" t="s">
        <v>89</v>
      </c>
      <c r="AW1633" s="13" t="s">
        <v>34</v>
      </c>
      <c r="AX1633" s="13" t="s">
        <v>80</v>
      </c>
      <c r="AY1633" s="227" t="s">
        <v>151</v>
      </c>
    </row>
    <row r="1634" spans="1:65" s="13" customFormat="1" ht="10.199999999999999">
      <c r="B1634" s="217"/>
      <c r="C1634" s="218"/>
      <c r="D1634" s="213" t="s">
        <v>162</v>
      </c>
      <c r="E1634" s="219" t="s">
        <v>1</v>
      </c>
      <c r="F1634" s="220" t="s">
        <v>1503</v>
      </c>
      <c r="G1634" s="218"/>
      <c r="H1634" s="221">
        <v>-1.238</v>
      </c>
      <c r="I1634" s="222"/>
      <c r="J1634" s="218"/>
      <c r="K1634" s="218"/>
      <c r="L1634" s="223"/>
      <c r="M1634" s="224"/>
      <c r="N1634" s="225"/>
      <c r="O1634" s="225"/>
      <c r="P1634" s="225"/>
      <c r="Q1634" s="225"/>
      <c r="R1634" s="225"/>
      <c r="S1634" s="225"/>
      <c r="T1634" s="226"/>
      <c r="AT1634" s="227" t="s">
        <v>162</v>
      </c>
      <c r="AU1634" s="227" t="s">
        <v>89</v>
      </c>
      <c r="AV1634" s="13" t="s">
        <v>89</v>
      </c>
      <c r="AW1634" s="13" t="s">
        <v>34</v>
      </c>
      <c r="AX1634" s="13" t="s">
        <v>80</v>
      </c>
      <c r="AY1634" s="227" t="s">
        <v>151</v>
      </c>
    </row>
    <row r="1635" spans="1:65" s="16" customFormat="1" ht="10.199999999999999">
      <c r="B1635" s="259"/>
      <c r="C1635" s="260"/>
      <c r="D1635" s="213" t="s">
        <v>162</v>
      </c>
      <c r="E1635" s="261" t="s">
        <v>1</v>
      </c>
      <c r="F1635" s="262" t="s">
        <v>274</v>
      </c>
      <c r="G1635" s="260"/>
      <c r="H1635" s="263">
        <v>55.433</v>
      </c>
      <c r="I1635" s="264"/>
      <c r="J1635" s="260"/>
      <c r="K1635" s="260"/>
      <c r="L1635" s="265"/>
      <c r="M1635" s="266"/>
      <c r="N1635" s="267"/>
      <c r="O1635" s="267"/>
      <c r="P1635" s="267"/>
      <c r="Q1635" s="267"/>
      <c r="R1635" s="267"/>
      <c r="S1635" s="267"/>
      <c r="T1635" s="268"/>
      <c r="AT1635" s="269" t="s">
        <v>162</v>
      </c>
      <c r="AU1635" s="269" t="s">
        <v>89</v>
      </c>
      <c r="AV1635" s="16" t="s">
        <v>170</v>
      </c>
      <c r="AW1635" s="16" t="s">
        <v>34</v>
      </c>
      <c r="AX1635" s="16" t="s">
        <v>80</v>
      </c>
      <c r="AY1635" s="269" t="s">
        <v>151</v>
      </c>
    </row>
    <row r="1636" spans="1:65" s="15" customFormat="1" ht="10.199999999999999">
      <c r="B1636" s="239"/>
      <c r="C1636" s="240"/>
      <c r="D1636" s="213" t="s">
        <v>162</v>
      </c>
      <c r="E1636" s="241" t="s">
        <v>1</v>
      </c>
      <c r="F1636" s="242" t="s">
        <v>417</v>
      </c>
      <c r="G1636" s="240"/>
      <c r="H1636" s="241" t="s">
        <v>1</v>
      </c>
      <c r="I1636" s="243"/>
      <c r="J1636" s="240"/>
      <c r="K1636" s="240"/>
      <c r="L1636" s="244"/>
      <c r="M1636" s="245"/>
      <c r="N1636" s="246"/>
      <c r="O1636" s="246"/>
      <c r="P1636" s="246"/>
      <c r="Q1636" s="246"/>
      <c r="R1636" s="246"/>
      <c r="S1636" s="246"/>
      <c r="T1636" s="247"/>
      <c r="AT1636" s="248" t="s">
        <v>162</v>
      </c>
      <c r="AU1636" s="248" t="s">
        <v>89</v>
      </c>
      <c r="AV1636" s="15" t="s">
        <v>85</v>
      </c>
      <c r="AW1636" s="15" t="s">
        <v>34</v>
      </c>
      <c r="AX1636" s="15" t="s">
        <v>80</v>
      </c>
      <c r="AY1636" s="248" t="s">
        <v>151</v>
      </c>
    </row>
    <row r="1637" spans="1:65" s="13" customFormat="1" ht="10.199999999999999">
      <c r="B1637" s="217"/>
      <c r="C1637" s="218"/>
      <c r="D1637" s="213" t="s">
        <v>162</v>
      </c>
      <c r="E1637" s="219" t="s">
        <v>1</v>
      </c>
      <c r="F1637" s="220" t="s">
        <v>418</v>
      </c>
      <c r="G1637" s="218"/>
      <c r="H1637" s="221">
        <v>1.52</v>
      </c>
      <c r="I1637" s="222"/>
      <c r="J1637" s="218"/>
      <c r="K1637" s="218"/>
      <c r="L1637" s="223"/>
      <c r="M1637" s="224"/>
      <c r="N1637" s="225"/>
      <c r="O1637" s="225"/>
      <c r="P1637" s="225"/>
      <c r="Q1637" s="225"/>
      <c r="R1637" s="225"/>
      <c r="S1637" s="225"/>
      <c r="T1637" s="226"/>
      <c r="AT1637" s="227" t="s">
        <v>162</v>
      </c>
      <c r="AU1637" s="227" t="s">
        <v>89</v>
      </c>
      <c r="AV1637" s="13" t="s">
        <v>89</v>
      </c>
      <c r="AW1637" s="13" t="s">
        <v>34</v>
      </c>
      <c r="AX1637" s="13" t="s">
        <v>80</v>
      </c>
      <c r="AY1637" s="227" t="s">
        <v>151</v>
      </c>
    </row>
    <row r="1638" spans="1:65" s="13" customFormat="1" ht="10.199999999999999">
      <c r="B1638" s="217"/>
      <c r="C1638" s="218"/>
      <c r="D1638" s="213" t="s">
        <v>162</v>
      </c>
      <c r="E1638" s="219" t="s">
        <v>1</v>
      </c>
      <c r="F1638" s="220" t="s">
        <v>1554</v>
      </c>
      <c r="G1638" s="218"/>
      <c r="H1638" s="221">
        <v>6.375</v>
      </c>
      <c r="I1638" s="222"/>
      <c r="J1638" s="218"/>
      <c r="K1638" s="218"/>
      <c r="L1638" s="223"/>
      <c r="M1638" s="224"/>
      <c r="N1638" s="225"/>
      <c r="O1638" s="225"/>
      <c r="P1638" s="225"/>
      <c r="Q1638" s="225"/>
      <c r="R1638" s="225"/>
      <c r="S1638" s="225"/>
      <c r="T1638" s="226"/>
      <c r="AT1638" s="227" t="s">
        <v>162</v>
      </c>
      <c r="AU1638" s="227" t="s">
        <v>89</v>
      </c>
      <c r="AV1638" s="13" t="s">
        <v>89</v>
      </c>
      <c r="AW1638" s="13" t="s">
        <v>34</v>
      </c>
      <c r="AX1638" s="13" t="s">
        <v>80</v>
      </c>
      <c r="AY1638" s="227" t="s">
        <v>151</v>
      </c>
    </row>
    <row r="1639" spans="1:65" s="13" customFormat="1" ht="10.199999999999999">
      <c r="B1639" s="217"/>
      <c r="C1639" s="218"/>
      <c r="D1639" s="213" t="s">
        <v>162</v>
      </c>
      <c r="E1639" s="219" t="s">
        <v>1</v>
      </c>
      <c r="F1639" s="220" t="s">
        <v>1505</v>
      </c>
      <c r="G1639" s="218"/>
      <c r="H1639" s="221">
        <v>0.22</v>
      </c>
      <c r="I1639" s="222"/>
      <c r="J1639" s="218"/>
      <c r="K1639" s="218"/>
      <c r="L1639" s="223"/>
      <c r="M1639" s="224"/>
      <c r="N1639" s="225"/>
      <c r="O1639" s="225"/>
      <c r="P1639" s="225"/>
      <c r="Q1639" s="225"/>
      <c r="R1639" s="225"/>
      <c r="S1639" s="225"/>
      <c r="T1639" s="226"/>
      <c r="AT1639" s="227" t="s">
        <v>162</v>
      </c>
      <c r="AU1639" s="227" t="s">
        <v>89</v>
      </c>
      <c r="AV1639" s="13" t="s">
        <v>89</v>
      </c>
      <c r="AW1639" s="13" t="s">
        <v>34</v>
      </c>
      <c r="AX1639" s="13" t="s">
        <v>80</v>
      </c>
      <c r="AY1639" s="227" t="s">
        <v>151</v>
      </c>
    </row>
    <row r="1640" spans="1:65" s="13" customFormat="1" ht="10.199999999999999">
      <c r="B1640" s="217"/>
      <c r="C1640" s="218"/>
      <c r="D1640" s="213" t="s">
        <v>162</v>
      </c>
      <c r="E1640" s="219" t="s">
        <v>1</v>
      </c>
      <c r="F1640" s="220" t="s">
        <v>1506</v>
      </c>
      <c r="G1640" s="218"/>
      <c r="H1640" s="221">
        <v>0.55500000000000005</v>
      </c>
      <c r="I1640" s="222"/>
      <c r="J1640" s="218"/>
      <c r="K1640" s="218"/>
      <c r="L1640" s="223"/>
      <c r="M1640" s="224"/>
      <c r="N1640" s="225"/>
      <c r="O1640" s="225"/>
      <c r="P1640" s="225"/>
      <c r="Q1640" s="225"/>
      <c r="R1640" s="225"/>
      <c r="S1640" s="225"/>
      <c r="T1640" s="226"/>
      <c r="AT1640" s="227" t="s">
        <v>162</v>
      </c>
      <c r="AU1640" s="227" t="s">
        <v>89</v>
      </c>
      <c r="AV1640" s="13" t="s">
        <v>89</v>
      </c>
      <c r="AW1640" s="13" t="s">
        <v>34</v>
      </c>
      <c r="AX1640" s="13" t="s">
        <v>80</v>
      </c>
      <c r="AY1640" s="227" t="s">
        <v>151</v>
      </c>
    </row>
    <row r="1641" spans="1:65" s="15" customFormat="1" ht="10.199999999999999">
      <c r="B1641" s="239"/>
      <c r="C1641" s="240"/>
      <c r="D1641" s="213" t="s">
        <v>162</v>
      </c>
      <c r="E1641" s="241" t="s">
        <v>1</v>
      </c>
      <c r="F1641" s="242" t="s">
        <v>238</v>
      </c>
      <c r="G1641" s="240"/>
      <c r="H1641" s="241" t="s">
        <v>1</v>
      </c>
      <c r="I1641" s="243"/>
      <c r="J1641" s="240"/>
      <c r="K1641" s="240"/>
      <c r="L1641" s="244"/>
      <c r="M1641" s="245"/>
      <c r="N1641" s="246"/>
      <c r="O1641" s="246"/>
      <c r="P1641" s="246"/>
      <c r="Q1641" s="246"/>
      <c r="R1641" s="246"/>
      <c r="S1641" s="246"/>
      <c r="T1641" s="247"/>
      <c r="AT1641" s="248" t="s">
        <v>162</v>
      </c>
      <c r="AU1641" s="248" t="s">
        <v>89</v>
      </c>
      <c r="AV1641" s="15" t="s">
        <v>85</v>
      </c>
      <c r="AW1641" s="15" t="s">
        <v>34</v>
      </c>
      <c r="AX1641" s="15" t="s">
        <v>80</v>
      </c>
      <c r="AY1641" s="248" t="s">
        <v>151</v>
      </c>
    </row>
    <row r="1642" spans="1:65" s="13" customFormat="1" ht="10.199999999999999">
      <c r="B1642" s="217"/>
      <c r="C1642" s="218"/>
      <c r="D1642" s="213" t="s">
        <v>162</v>
      </c>
      <c r="E1642" s="219" t="s">
        <v>1</v>
      </c>
      <c r="F1642" s="220" t="s">
        <v>1507</v>
      </c>
      <c r="G1642" s="218"/>
      <c r="H1642" s="221">
        <v>-0.3</v>
      </c>
      <c r="I1642" s="222"/>
      <c r="J1642" s="218"/>
      <c r="K1642" s="218"/>
      <c r="L1642" s="223"/>
      <c r="M1642" s="224"/>
      <c r="N1642" s="225"/>
      <c r="O1642" s="225"/>
      <c r="P1642" s="225"/>
      <c r="Q1642" s="225"/>
      <c r="R1642" s="225"/>
      <c r="S1642" s="225"/>
      <c r="T1642" s="226"/>
      <c r="AT1642" s="227" t="s">
        <v>162</v>
      </c>
      <c r="AU1642" s="227" t="s">
        <v>89</v>
      </c>
      <c r="AV1642" s="13" t="s">
        <v>89</v>
      </c>
      <c r="AW1642" s="13" t="s">
        <v>34</v>
      </c>
      <c r="AX1642" s="13" t="s">
        <v>80</v>
      </c>
      <c r="AY1642" s="227" t="s">
        <v>151</v>
      </c>
    </row>
    <row r="1643" spans="1:65" s="13" customFormat="1" ht="10.199999999999999">
      <c r="B1643" s="217"/>
      <c r="C1643" s="218"/>
      <c r="D1643" s="213" t="s">
        <v>162</v>
      </c>
      <c r="E1643" s="219" t="s">
        <v>1</v>
      </c>
      <c r="F1643" s="220" t="s">
        <v>1508</v>
      </c>
      <c r="G1643" s="218"/>
      <c r="H1643" s="221">
        <v>-0.6</v>
      </c>
      <c r="I1643" s="222"/>
      <c r="J1643" s="218"/>
      <c r="K1643" s="218"/>
      <c r="L1643" s="223"/>
      <c r="M1643" s="224"/>
      <c r="N1643" s="225"/>
      <c r="O1643" s="225"/>
      <c r="P1643" s="225"/>
      <c r="Q1643" s="225"/>
      <c r="R1643" s="225"/>
      <c r="S1643" s="225"/>
      <c r="T1643" s="226"/>
      <c r="AT1643" s="227" t="s">
        <v>162</v>
      </c>
      <c r="AU1643" s="227" t="s">
        <v>89</v>
      </c>
      <c r="AV1643" s="13" t="s">
        <v>89</v>
      </c>
      <c r="AW1643" s="13" t="s">
        <v>34</v>
      </c>
      <c r="AX1643" s="13" t="s">
        <v>80</v>
      </c>
      <c r="AY1643" s="227" t="s">
        <v>151</v>
      </c>
    </row>
    <row r="1644" spans="1:65" s="16" customFormat="1" ht="10.199999999999999">
      <c r="B1644" s="259"/>
      <c r="C1644" s="260"/>
      <c r="D1644" s="213" t="s">
        <v>162</v>
      </c>
      <c r="E1644" s="261" t="s">
        <v>1</v>
      </c>
      <c r="F1644" s="262" t="s">
        <v>274</v>
      </c>
      <c r="G1644" s="260"/>
      <c r="H1644" s="263">
        <v>7.77</v>
      </c>
      <c r="I1644" s="264"/>
      <c r="J1644" s="260"/>
      <c r="K1644" s="260"/>
      <c r="L1644" s="265"/>
      <c r="M1644" s="266"/>
      <c r="N1644" s="267"/>
      <c r="O1644" s="267"/>
      <c r="P1644" s="267"/>
      <c r="Q1644" s="267"/>
      <c r="R1644" s="267"/>
      <c r="S1644" s="267"/>
      <c r="T1644" s="268"/>
      <c r="AT1644" s="269" t="s">
        <v>162</v>
      </c>
      <c r="AU1644" s="269" t="s">
        <v>89</v>
      </c>
      <c r="AV1644" s="16" t="s">
        <v>170</v>
      </c>
      <c r="AW1644" s="16" t="s">
        <v>34</v>
      </c>
      <c r="AX1644" s="16" t="s">
        <v>80</v>
      </c>
      <c r="AY1644" s="269" t="s">
        <v>151</v>
      </c>
    </row>
    <row r="1645" spans="1:65" s="14" customFormat="1" ht="10.199999999999999">
      <c r="B1645" s="228"/>
      <c r="C1645" s="229"/>
      <c r="D1645" s="213" t="s">
        <v>162</v>
      </c>
      <c r="E1645" s="230" t="s">
        <v>1</v>
      </c>
      <c r="F1645" s="231" t="s">
        <v>164</v>
      </c>
      <c r="G1645" s="229"/>
      <c r="H1645" s="232">
        <v>711.88099999999997</v>
      </c>
      <c r="I1645" s="233"/>
      <c r="J1645" s="229"/>
      <c r="K1645" s="229"/>
      <c r="L1645" s="234"/>
      <c r="M1645" s="235"/>
      <c r="N1645" s="236"/>
      <c r="O1645" s="236"/>
      <c r="P1645" s="236"/>
      <c r="Q1645" s="236"/>
      <c r="R1645" s="236"/>
      <c r="S1645" s="236"/>
      <c r="T1645" s="237"/>
      <c r="AT1645" s="238" t="s">
        <v>162</v>
      </c>
      <c r="AU1645" s="238" t="s">
        <v>89</v>
      </c>
      <c r="AV1645" s="14" t="s">
        <v>158</v>
      </c>
      <c r="AW1645" s="14" t="s">
        <v>34</v>
      </c>
      <c r="AX1645" s="14" t="s">
        <v>85</v>
      </c>
      <c r="AY1645" s="238" t="s">
        <v>151</v>
      </c>
    </row>
    <row r="1646" spans="1:65" s="2" customFormat="1" ht="24" customHeight="1">
      <c r="A1646" s="35"/>
      <c r="B1646" s="36"/>
      <c r="C1646" s="200" t="s">
        <v>1626</v>
      </c>
      <c r="D1646" s="200" t="s">
        <v>153</v>
      </c>
      <c r="E1646" s="201" t="s">
        <v>1627</v>
      </c>
      <c r="F1646" s="202" t="s">
        <v>1628</v>
      </c>
      <c r="G1646" s="203" t="s">
        <v>231</v>
      </c>
      <c r="H1646" s="204">
        <v>90.113</v>
      </c>
      <c r="I1646" s="205"/>
      <c r="J1646" s="206">
        <f>ROUND(I1646*H1646,2)</f>
        <v>0</v>
      </c>
      <c r="K1646" s="202" t="s">
        <v>157</v>
      </c>
      <c r="L1646" s="40"/>
      <c r="M1646" s="207" t="s">
        <v>1</v>
      </c>
      <c r="N1646" s="208" t="s">
        <v>45</v>
      </c>
      <c r="O1646" s="72"/>
      <c r="P1646" s="209">
        <f>O1646*H1646</f>
        <v>0</v>
      </c>
      <c r="Q1646" s="209">
        <v>2.0000000000000001E-4</v>
      </c>
      <c r="R1646" s="209">
        <f>Q1646*H1646</f>
        <v>1.80226E-2</v>
      </c>
      <c r="S1646" s="209">
        <v>0</v>
      </c>
      <c r="T1646" s="210">
        <f>S1646*H1646</f>
        <v>0</v>
      </c>
      <c r="U1646" s="35"/>
      <c r="V1646" s="35"/>
      <c r="W1646" s="35"/>
      <c r="X1646" s="35"/>
      <c r="Y1646" s="35"/>
      <c r="Z1646" s="35"/>
      <c r="AA1646" s="35"/>
      <c r="AB1646" s="35"/>
      <c r="AC1646" s="35"/>
      <c r="AD1646" s="35"/>
      <c r="AE1646" s="35"/>
      <c r="AR1646" s="211" t="s">
        <v>264</v>
      </c>
      <c r="AT1646" s="211" t="s">
        <v>153</v>
      </c>
      <c r="AU1646" s="211" t="s">
        <v>89</v>
      </c>
      <c r="AY1646" s="18" t="s">
        <v>151</v>
      </c>
      <c r="BE1646" s="212">
        <f>IF(N1646="základní",J1646,0)</f>
        <v>0</v>
      </c>
      <c r="BF1646" s="212">
        <f>IF(N1646="snížená",J1646,0)</f>
        <v>0</v>
      </c>
      <c r="BG1646" s="212">
        <f>IF(N1646="zákl. přenesená",J1646,0)</f>
        <v>0</v>
      </c>
      <c r="BH1646" s="212">
        <f>IF(N1646="sníž. přenesená",J1646,0)</f>
        <v>0</v>
      </c>
      <c r="BI1646" s="212">
        <f>IF(N1646="nulová",J1646,0)</f>
        <v>0</v>
      </c>
      <c r="BJ1646" s="18" t="s">
        <v>85</v>
      </c>
      <c r="BK1646" s="212">
        <f>ROUND(I1646*H1646,2)</f>
        <v>0</v>
      </c>
      <c r="BL1646" s="18" t="s">
        <v>264</v>
      </c>
      <c r="BM1646" s="211" t="s">
        <v>1629</v>
      </c>
    </row>
    <row r="1647" spans="1:65" s="13" customFormat="1" ht="10.199999999999999">
      <c r="B1647" s="217"/>
      <c r="C1647" s="218"/>
      <c r="D1647" s="213" t="s">
        <v>162</v>
      </c>
      <c r="E1647" s="219" t="s">
        <v>1</v>
      </c>
      <c r="F1647" s="220" t="s">
        <v>1513</v>
      </c>
      <c r="G1647" s="218"/>
      <c r="H1647" s="221">
        <v>5.226</v>
      </c>
      <c r="I1647" s="222"/>
      <c r="J1647" s="218"/>
      <c r="K1647" s="218"/>
      <c r="L1647" s="223"/>
      <c r="M1647" s="224"/>
      <c r="N1647" s="225"/>
      <c r="O1647" s="225"/>
      <c r="P1647" s="225"/>
      <c r="Q1647" s="225"/>
      <c r="R1647" s="225"/>
      <c r="S1647" s="225"/>
      <c r="T1647" s="226"/>
      <c r="AT1647" s="227" t="s">
        <v>162</v>
      </c>
      <c r="AU1647" s="227" t="s">
        <v>89</v>
      </c>
      <c r="AV1647" s="13" t="s">
        <v>89</v>
      </c>
      <c r="AW1647" s="13" t="s">
        <v>34</v>
      </c>
      <c r="AX1647" s="13" t="s">
        <v>80</v>
      </c>
      <c r="AY1647" s="227" t="s">
        <v>151</v>
      </c>
    </row>
    <row r="1648" spans="1:65" s="13" customFormat="1" ht="10.199999999999999">
      <c r="B1648" s="217"/>
      <c r="C1648" s="218"/>
      <c r="D1648" s="213" t="s">
        <v>162</v>
      </c>
      <c r="E1648" s="219" t="s">
        <v>1</v>
      </c>
      <c r="F1648" s="220" t="s">
        <v>1514</v>
      </c>
      <c r="G1648" s="218"/>
      <c r="H1648" s="221">
        <v>2.99</v>
      </c>
      <c r="I1648" s="222"/>
      <c r="J1648" s="218"/>
      <c r="K1648" s="218"/>
      <c r="L1648" s="223"/>
      <c r="M1648" s="224"/>
      <c r="N1648" s="225"/>
      <c r="O1648" s="225"/>
      <c r="P1648" s="225"/>
      <c r="Q1648" s="225"/>
      <c r="R1648" s="225"/>
      <c r="S1648" s="225"/>
      <c r="T1648" s="226"/>
      <c r="AT1648" s="227" t="s">
        <v>162</v>
      </c>
      <c r="AU1648" s="227" t="s">
        <v>89</v>
      </c>
      <c r="AV1648" s="13" t="s">
        <v>89</v>
      </c>
      <c r="AW1648" s="13" t="s">
        <v>34</v>
      </c>
      <c r="AX1648" s="13" t="s">
        <v>80</v>
      </c>
      <c r="AY1648" s="227" t="s">
        <v>151</v>
      </c>
    </row>
    <row r="1649" spans="1:65" s="13" customFormat="1" ht="10.199999999999999">
      <c r="B1649" s="217"/>
      <c r="C1649" s="218"/>
      <c r="D1649" s="213" t="s">
        <v>162</v>
      </c>
      <c r="E1649" s="219" t="s">
        <v>1</v>
      </c>
      <c r="F1649" s="220" t="s">
        <v>1515</v>
      </c>
      <c r="G1649" s="218"/>
      <c r="H1649" s="221">
        <v>17.64</v>
      </c>
      <c r="I1649" s="222"/>
      <c r="J1649" s="218"/>
      <c r="K1649" s="218"/>
      <c r="L1649" s="223"/>
      <c r="M1649" s="224"/>
      <c r="N1649" s="225"/>
      <c r="O1649" s="225"/>
      <c r="P1649" s="225"/>
      <c r="Q1649" s="225"/>
      <c r="R1649" s="225"/>
      <c r="S1649" s="225"/>
      <c r="T1649" s="226"/>
      <c r="AT1649" s="227" t="s">
        <v>162</v>
      </c>
      <c r="AU1649" s="227" t="s">
        <v>89</v>
      </c>
      <c r="AV1649" s="13" t="s">
        <v>89</v>
      </c>
      <c r="AW1649" s="13" t="s">
        <v>34</v>
      </c>
      <c r="AX1649" s="13" t="s">
        <v>80</v>
      </c>
      <c r="AY1649" s="227" t="s">
        <v>151</v>
      </c>
    </row>
    <row r="1650" spans="1:65" s="13" customFormat="1" ht="10.199999999999999">
      <c r="B1650" s="217"/>
      <c r="C1650" s="218"/>
      <c r="D1650" s="213" t="s">
        <v>162</v>
      </c>
      <c r="E1650" s="219" t="s">
        <v>1</v>
      </c>
      <c r="F1650" s="220" t="s">
        <v>1516</v>
      </c>
      <c r="G1650" s="218"/>
      <c r="H1650" s="221">
        <v>22.4</v>
      </c>
      <c r="I1650" s="222"/>
      <c r="J1650" s="218"/>
      <c r="K1650" s="218"/>
      <c r="L1650" s="223"/>
      <c r="M1650" s="224"/>
      <c r="N1650" s="225"/>
      <c r="O1650" s="225"/>
      <c r="P1650" s="225"/>
      <c r="Q1650" s="225"/>
      <c r="R1650" s="225"/>
      <c r="S1650" s="225"/>
      <c r="T1650" s="226"/>
      <c r="AT1650" s="227" t="s">
        <v>162</v>
      </c>
      <c r="AU1650" s="227" t="s">
        <v>89</v>
      </c>
      <c r="AV1650" s="13" t="s">
        <v>89</v>
      </c>
      <c r="AW1650" s="13" t="s">
        <v>34</v>
      </c>
      <c r="AX1650" s="13" t="s">
        <v>80</v>
      </c>
      <c r="AY1650" s="227" t="s">
        <v>151</v>
      </c>
    </row>
    <row r="1651" spans="1:65" s="13" customFormat="1" ht="10.199999999999999">
      <c r="B1651" s="217"/>
      <c r="C1651" s="218"/>
      <c r="D1651" s="213" t="s">
        <v>162</v>
      </c>
      <c r="E1651" s="219" t="s">
        <v>1</v>
      </c>
      <c r="F1651" s="220" t="s">
        <v>1517</v>
      </c>
      <c r="G1651" s="218"/>
      <c r="H1651" s="221">
        <v>6.45</v>
      </c>
      <c r="I1651" s="222"/>
      <c r="J1651" s="218"/>
      <c r="K1651" s="218"/>
      <c r="L1651" s="223"/>
      <c r="M1651" s="224"/>
      <c r="N1651" s="225"/>
      <c r="O1651" s="225"/>
      <c r="P1651" s="225"/>
      <c r="Q1651" s="225"/>
      <c r="R1651" s="225"/>
      <c r="S1651" s="225"/>
      <c r="T1651" s="226"/>
      <c r="AT1651" s="227" t="s">
        <v>162</v>
      </c>
      <c r="AU1651" s="227" t="s">
        <v>89</v>
      </c>
      <c r="AV1651" s="13" t="s">
        <v>89</v>
      </c>
      <c r="AW1651" s="13" t="s">
        <v>34</v>
      </c>
      <c r="AX1651" s="13" t="s">
        <v>80</v>
      </c>
      <c r="AY1651" s="227" t="s">
        <v>151</v>
      </c>
    </row>
    <row r="1652" spans="1:65" s="13" customFormat="1" ht="10.199999999999999">
      <c r="B1652" s="217"/>
      <c r="C1652" s="218"/>
      <c r="D1652" s="213" t="s">
        <v>162</v>
      </c>
      <c r="E1652" s="219" t="s">
        <v>1</v>
      </c>
      <c r="F1652" s="220" t="s">
        <v>1518</v>
      </c>
      <c r="G1652" s="218"/>
      <c r="H1652" s="221">
        <v>16.52</v>
      </c>
      <c r="I1652" s="222"/>
      <c r="J1652" s="218"/>
      <c r="K1652" s="218"/>
      <c r="L1652" s="223"/>
      <c r="M1652" s="224"/>
      <c r="N1652" s="225"/>
      <c r="O1652" s="225"/>
      <c r="P1652" s="225"/>
      <c r="Q1652" s="225"/>
      <c r="R1652" s="225"/>
      <c r="S1652" s="225"/>
      <c r="T1652" s="226"/>
      <c r="AT1652" s="227" t="s">
        <v>162</v>
      </c>
      <c r="AU1652" s="227" t="s">
        <v>89</v>
      </c>
      <c r="AV1652" s="13" t="s">
        <v>89</v>
      </c>
      <c r="AW1652" s="13" t="s">
        <v>34</v>
      </c>
      <c r="AX1652" s="13" t="s">
        <v>80</v>
      </c>
      <c r="AY1652" s="227" t="s">
        <v>151</v>
      </c>
    </row>
    <row r="1653" spans="1:65" s="13" customFormat="1" ht="10.199999999999999">
      <c r="B1653" s="217"/>
      <c r="C1653" s="218"/>
      <c r="D1653" s="213" t="s">
        <v>162</v>
      </c>
      <c r="E1653" s="219" t="s">
        <v>1</v>
      </c>
      <c r="F1653" s="220" t="s">
        <v>1519</v>
      </c>
      <c r="G1653" s="218"/>
      <c r="H1653" s="221">
        <v>12.09</v>
      </c>
      <c r="I1653" s="222"/>
      <c r="J1653" s="218"/>
      <c r="K1653" s="218"/>
      <c r="L1653" s="223"/>
      <c r="M1653" s="224"/>
      <c r="N1653" s="225"/>
      <c r="O1653" s="225"/>
      <c r="P1653" s="225"/>
      <c r="Q1653" s="225"/>
      <c r="R1653" s="225"/>
      <c r="S1653" s="225"/>
      <c r="T1653" s="226"/>
      <c r="AT1653" s="227" t="s">
        <v>162</v>
      </c>
      <c r="AU1653" s="227" t="s">
        <v>89</v>
      </c>
      <c r="AV1653" s="13" t="s">
        <v>89</v>
      </c>
      <c r="AW1653" s="13" t="s">
        <v>34</v>
      </c>
      <c r="AX1653" s="13" t="s">
        <v>80</v>
      </c>
      <c r="AY1653" s="227" t="s">
        <v>151</v>
      </c>
    </row>
    <row r="1654" spans="1:65" s="13" customFormat="1" ht="10.199999999999999">
      <c r="B1654" s="217"/>
      <c r="C1654" s="218"/>
      <c r="D1654" s="213" t="s">
        <v>162</v>
      </c>
      <c r="E1654" s="219" t="s">
        <v>1</v>
      </c>
      <c r="F1654" s="220" t="s">
        <v>1520</v>
      </c>
      <c r="G1654" s="218"/>
      <c r="H1654" s="221">
        <v>12.6</v>
      </c>
      <c r="I1654" s="222"/>
      <c r="J1654" s="218"/>
      <c r="K1654" s="218"/>
      <c r="L1654" s="223"/>
      <c r="M1654" s="224"/>
      <c r="N1654" s="225"/>
      <c r="O1654" s="225"/>
      <c r="P1654" s="225"/>
      <c r="Q1654" s="225"/>
      <c r="R1654" s="225"/>
      <c r="S1654" s="225"/>
      <c r="T1654" s="226"/>
      <c r="AT1654" s="227" t="s">
        <v>162</v>
      </c>
      <c r="AU1654" s="227" t="s">
        <v>89</v>
      </c>
      <c r="AV1654" s="13" t="s">
        <v>89</v>
      </c>
      <c r="AW1654" s="13" t="s">
        <v>34</v>
      </c>
      <c r="AX1654" s="13" t="s">
        <v>80</v>
      </c>
      <c r="AY1654" s="227" t="s">
        <v>151</v>
      </c>
    </row>
    <row r="1655" spans="1:65" s="13" customFormat="1" ht="10.199999999999999">
      <c r="B1655" s="217"/>
      <c r="C1655" s="218"/>
      <c r="D1655" s="213" t="s">
        <v>162</v>
      </c>
      <c r="E1655" s="219" t="s">
        <v>1</v>
      </c>
      <c r="F1655" s="220" t="s">
        <v>1521</v>
      </c>
      <c r="G1655" s="218"/>
      <c r="H1655" s="221">
        <v>1.02</v>
      </c>
      <c r="I1655" s="222"/>
      <c r="J1655" s="218"/>
      <c r="K1655" s="218"/>
      <c r="L1655" s="223"/>
      <c r="M1655" s="224"/>
      <c r="N1655" s="225"/>
      <c r="O1655" s="225"/>
      <c r="P1655" s="225"/>
      <c r="Q1655" s="225"/>
      <c r="R1655" s="225"/>
      <c r="S1655" s="225"/>
      <c r="T1655" s="226"/>
      <c r="AT1655" s="227" t="s">
        <v>162</v>
      </c>
      <c r="AU1655" s="227" t="s">
        <v>89</v>
      </c>
      <c r="AV1655" s="13" t="s">
        <v>89</v>
      </c>
      <c r="AW1655" s="13" t="s">
        <v>34</v>
      </c>
      <c r="AX1655" s="13" t="s">
        <v>80</v>
      </c>
      <c r="AY1655" s="227" t="s">
        <v>151</v>
      </c>
    </row>
    <row r="1656" spans="1:65" s="13" customFormat="1" ht="10.199999999999999">
      <c r="B1656" s="217"/>
      <c r="C1656" s="218"/>
      <c r="D1656" s="213" t="s">
        <v>162</v>
      </c>
      <c r="E1656" s="219" t="s">
        <v>1</v>
      </c>
      <c r="F1656" s="220" t="s">
        <v>1522</v>
      </c>
      <c r="G1656" s="218"/>
      <c r="H1656" s="221">
        <v>0.8</v>
      </c>
      <c r="I1656" s="222"/>
      <c r="J1656" s="218"/>
      <c r="K1656" s="218"/>
      <c r="L1656" s="223"/>
      <c r="M1656" s="224"/>
      <c r="N1656" s="225"/>
      <c r="O1656" s="225"/>
      <c r="P1656" s="225"/>
      <c r="Q1656" s="225"/>
      <c r="R1656" s="225"/>
      <c r="S1656" s="225"/>
      <c r="T1656" s="226"/>
      <c r="AT1656" s="227" t="s">
        <v>162</v>
      </c>
      <c r="AU1656" s="227" t="s">
        <v>89</v>
      </c>
      <c r="AV1656" s="13" t="s">
        <v>89</v>
      </c>
      <c r="AW1656" s="13" t="s">
        <v>34</v>
      </c>
      <c r="AX1656" s="13" t="s">
        <v>80</v>
      </c>
      <c r="AY1656" s="227" t="s">
        <v>151</v>
      </c>
    </row>
    <row r="1657" spans="1:65" s="15" customFormat="1" ht="10.199999999999999">
      <c r="B1657" s="239"/>
      <c r="C1657" s="240"/>
      <c r="D1657" s="213" t="s">
        <v>162</v>
      </c>
      <c r="E1657" s="241" t="s">
        <v>1</v>
      </c>
      <c r="F1657" s="242" t="s">
        <v>238</v>
      </c>
      <c r="G1657" s="240"/>
      <c r="H1657" s="241" t="s">
        <v>1</v>
      </c>
      <c r="I1657" s="243"/>
      <c r="J1657" s="240"/>
      <c r="K1657" s="240"/>
      <c r="L1657" s="244"/>
      <c r="M1657" s="245"/>
      <c r="N1657" s="246"/>
      <c r="O1657" s="246"/>
      <c r="P1657" s="246"/>
      <c r="Q1657" s="246"/>
      <c r="R1657" s="246"/>
      <c r="S1657" s="246"/>
      <c r="T1657" s="247"/>
      <c r="AT1657" s="248" t="s">
        <v>162</v>
      </c>
      <c r="AU1657" s="248" t="s">
        <v>89</v>
      </c>
      <c r="AV1657" s="15" t="s">
        <v>85</v>
      </c>
      <c r="AW1657" s="15" t="s">
        <v>34</v>
      </c>
      <c r="AX1657" s="15" t="s">
        <v>80</v>
      </c>
      <c r="AY1657" s="248" t="s">
        <v>151</v>
      </c>
    </row>
    <row r="1658" spans="1:65" s="13" customFormat="1" ht="10.199999999999999">
      <c r="B1658" s="217"/>
      <c r="C1658" s="218"/>
      <c r="D1658" s="213" t="s">
        <v>162</v>
      </c>
      <c r="E1658" s="219" t="s">
        <v>1</v>
      </c>
      <c r="F1658" s="220" t="s">
        <v>1523</v>
      </c>
      <c r="G1658" s="218"/>
      <c r="H1658" s="221">
        <v>-2.3639999999999999</v>
      </c>
      <c r="I1658" s="222"/>
      <c r="J1658" s="218"/>
      <c r="K1658" s="218"/>
      <c r="L1658" s="223"/>
      <c r="M1658" s="224"/>
      <c r="N1658" s="225"/>
      <c r="O1658" s="225"/>
      <c r="P1658" s="225"/>
      <c r="Q1658" s="225"/>
      <c r="R1658" s="225"/>
      <c r="S1658" s="225"/>
      <c r="T1658" s="226"/>
      <c r="AT1658" s="227" t="s">
        <v>162</v>
      </c>
      <c r="AU1658" s="227" t="s">
        <v>89</v>
      </c>
      <c r="AV1658" s="13" t="s">
        <v>89</v>
      </c>
      <c r="AW1658" s="13" t="s">
        <v>34</v>
      </c>
      <c r="AX1658" s="13" t="s">
        <v>80</v>
      </c>
      <c r="AY1658" s="227" t="s">
        <v>151</v>
      </c>
    </row>
    <row r="1659" spans="1:65" s="13" customFormat="1" ht="10.199999999999999">
      <c r="B1659" s="217"/>
      <c r="C1659" s="218"/>
      <c r="D1659" s="213" t="s">
        <v>162</v>
      </c>
      <c r="E1659" s="219" t="s">
        <v>1</v>
      </c>
      <c r="F1659" s="220" t="s">
        <v>239</v>
      </c>
      <c r="G1659" s="218"/>
      <c r="H1659" s="221">
        <v>-1.379</v>
      </c>
      <c r="I1659" s="222"/>
      <c r="J1659" s="218"/>
      <c r="K1659" s="218"/>
      <c r="L1659" s="223"/>
      <c r="M1659" s="224"/>
      <c r="N1659" s="225"/>
      <c r="O1659" s="225"/>
      <c r="P1659" s="225"/>
      <c r="Q1659" s="225"/>
      <c r="R1659" s="225"/>
      <c r="S1659" s="225"/>
      <c r="T1659" s="226"/>
      <c r="AT1659" s="227" t="s">
        <v>162</v>
      </c>
      <c r="AU1659" s="227" t="s">
        <v>89</v>
      </c>
      <c r="AV1659" s="13" t="s">
        <v>89</v>
      </c>
      <c r="AW1659" s="13" t="s">
        <v>34</v>
      </c>
      <c r="AX1659" s="13" t="s">
        <v>80</v>
      </c>
      <c r="AY1659" s="227" t="s">
        <v>151</v>
      </c>
    </row>
    <row r="1660" spans="1:65" s="13" customFormat="1" ht="10.199999999999999">
      <c r="B1660" s="217"/>
      <c r="C1660" s="218"/>
      <c r="D1660" s="213" t="s">
        <v>162</v>
      </c>
      <c r="E1660" s="219" t="s">
        <v>1</v>
      </c>
      <c r="F1660" s="220" t="s">
        <v>1524</v>
      </c>
      <c r="G1660" s="218"/>
      <c r="H1660" s="221">
        <v>-3.88</v>
      </c>
      <c r="I1660" s="222"/>
      <c r="J1660" s="218"/>
      <c r="K1660" s="218"/>
      <c r="L1660" s="223"/>
      <c r="M1660" s="224"/>
      <c r="N1660" s="225"/>
      <c r="O1660" s="225"/>
      <c r="P1660" s="225"/>
      <c r="Q1660" s="225"/>
      <c r="R1660" s="225"/>
      <c r="S1660" s="225"/>
      <c r="T1660" s="226"/>
      <c r="AT1660" s="227" t="s">
        <v>162</v>
      </c>
      <c r="AU1660" s="227" t="s">
        <v>89</v>
      </c>
      <c r="AV1660" s="13" t="s">
        <v>89</v>
      </c>
      <c r="AW1660" s="13" t="s">
        <v>34</v>
      </c>
      <c r="AX1660" s="13" t="s">
        <v>80</v>
      </c>
      <c r="AY1660" s="227" t="s">
        <v>151</v>
      </c>
    </row>
    <row r="1661" spans="1:65" s="14" customFormat="1" ht="10.199999999999999">
      <c r="B1661" s="228"/>
      <c r="C1661" s="229"/>
      <c r="D1661" s="213" t="s">
        <v>162</v>
      </c>
      <c r="E1661" s="230" t="s">
        <v>1</v>
      </c>
      <c r="F1661" s="231" t="s">
        <v>164</v>
      </c>
      <c r="G1661" s="229"/>
      <c r="H1661" s="232">
        <v>90.112999999999985</v>
      </c>
      <c r="I1661" s="233"/>
      <c r="J1661" s="229"/>
      <c r="K1661" s="229"/>
      <c r="L1661" s="234"/>
      <c r="M1661" s="235"/>
      <c r="N1661" s="236"/>
      <c r="O1661" s="236"/>
      <c r="P1661" s="236"/>
      <c r="Q1661" s="236"/>
      <c r="R1661" s="236"/>
      <c r="S1661" s="236"/>
      <c r="T1661" s="237"/>
      <c r="AT1661" s="238" t="s">
        <v>162</v>
      </c>
      <c r="AU1661" s="238" t="s">
        <v>89</v>
      </c>
      <c r="AV1661" s="14" t="s">
        <v>158</v>
      </c>
      <c r="AW1661" s="14" t="s">
        <v>34</v>
      </c>
      <c r="AX1661" s="14" t="s">
        <v>85</v>
      </c>
      <c r="AY1661" s="238" t="s">
        <v>151</v>
      </c>
    </row>
    <row r="1662" spans="1:65" s="2" customFormat="1" ht="24" customHeight="1">
      <c r="A1662" s="35"/>
      <c r="B1662" s="36"/>
      <c r="C1662" s="200" t="s">
        <v>1630</v>
      </c>
      <c r="D1662" s="200" t="s">
        <v>153</v>
      </c>
      <c r="E1662" s="201" t="s">
        <v>1631</v>
      </c>
      <c r="F1662" s="202" t="s">
        <v>1632</v>
      </c>
      <c r="G1662" s="203" t="s">
        <v>231</v>
      </c>
      <c r="H1662" s="204">
        <v>711.88099999999997</v>
      </c>
      <c r="I1662" s="205"/>
      <c r="J1662" s="206">
        <f>ROUND(I1662*H1662,2)</f>
        <v>0</v>
      </c>
      <c r="K1662" s="202" t="s">
        <v>157</v>
      </c>
      <c r="L1662" s="40"/>
      <c r="M1662" s="207" t="s">
        <v>1</v>
      </c>
      <c r="N1662" s="208" t="s">
        <v>45</v>
      </c>
      <c r="O1662" s="72"/>
      <c r="P1662" s="209">
        <f>O1662*H1662</f>
        <v>0</v>
      </c>
      <c r="Q1662" s="209">
        <v>2.5999999999999998E-4</v>
      </c>
      <c r="R1662" s="209">
        <f>Q1662*H1662</f>
        <v>0.18508905999999997</v>
      </c>
      <c r="S1662" s="209">
        <v>0</v>
      </c>
      <c r="T1662" s="210">
        <f>S1662*H1662</f>
        <v>0</v>
      </c>
      <c r="U1662" s="35"/>
      <c r="V1662" s="35"/>
      <c r="W1662" s="35"/>
      <c r="X1662" s="35"/>
      <c r="Y1662" s="35"/>
      <c r="Z1662" s="35"/>
      <c r="AA1662" s="35"/>
      <c r="AB1662" s="35"/>
      <c r="AC1662" s="35"/>
      <c r="AD1662" s="35"/>
      <c r="AE1662" s="35"/>
      <c r="AR1662" s="211" t="s">
        <v>264</v>
      </c>
      <c r="AT1662" s="211" t="s">
        <v>153</v>
      </c>
      <c r="AU1662" s="211" t="s">
        <v>89</v>
      </c>
      <c r="AY1662" s="18" t="s">
        <v>151</v>
      </c>
      <c r="BE1662" s="212">
        <f>IF(N1662="základní",J1662,0)</f>
        <v>0</v>
      </c>
      <c r="BF1662" s="212">
        <f>IF(N1662="snížená",J1662,0)</f>
        <v>0</v>
      </c>
      <c r="BG1662" s="212">
        <f>IF(N1662="zákl. přenesená",J1662,0)</f>
        <v>0</v>
      </c>
      <c r="BH1662" s="212">
        <f>IF(N1662="sníž. přenesená",J1662,0)</f>
        <v>0</v>
      </c>
      <c r="BI1662" s="212">
        <f>IF(N1662="nulová",J1662,0)</f>
        <v>0</v>
      </c>
      <c r="BJ1662" s="18" t="s">
        <v>85</v>
      </c>
      <c r="BK1662" s="212">
        <f>ROUND(I1662*H1662,2)</f>
        <v>0</v>
      </c>
      <c r="BL1662" s="18" t="s">
        <v>264</v>
      </c>
      <c r="BM1662" s="211" t="s">
        <v>1633</v>
      </c>
    </row>
    <row r="1663" spans="1:65" s="15" customFormat="1" ht="10.199999999999999">
      <c r="B1663" s="239"/>
      <c r="C1663" s="240"/>
      <c r="D1663" s="213" t="s">
        <v>162</v>
      </c>
      <c r="E1663" s="241" t="s">
        <v>1</v>
      </c>
      <c r="F1663" s="242" t="s">
        <v>381</v>
      </c>
      <c r="G1663" s="240"/>
      <c r="H1663" s="241" t="s">
        <v>1</v>
      </c>
      <c r="I1663" s="243"/>
      <c r="J1663" s="240"/>
      <c r="K1663" s="240"/>
      <c r="L1663" s="244"/>
      <c r="M1663" s="245"/>
      <c r="N1663" s="246"/>
      <c r="O1663" s="246"/>
      <c r="P1663" s="246"/>
      <c r="Q1663" s="246"/>
      <c r="R1663" s="246"/>
      <c r="S1663" s="246"/>
      <c r="T1663" s="247"/>
      <c r="AT1663" s="248" t="s">
        <v>162</v>
      </c>
      <c r="AU1663" s="248" t="s">
        <v>89</v>
      </c>
      <c r="AV1663" s="15" t="s">
        <v>85</v>
      </c>
      <c r="AW1663" s="15" t="s">
        <v>34</v>
      </c>
      <c r="AX1663" s="15" t="s">
        <v>80</v>
      </c>
      <c r="AY1663" s="248" t="s">
        <v>151</v>
      </c>
    </row>
    <row r="1664" spans="1:65" s="13" customFormat="1" ht="10.199999999999999">
      <c r="B1664" s="217"/>
      <c r="C1664" s="218"/>
      <c r="D1664" s="213" t="s">
        <v>162</v>
      </c>
      <c r="E1664" s="219" t="s">
        <v>1</v>
      </c>
      <c r="F1664" s="220" t="s">
        <v>1529</v>
      </c>
      <c r="G1664" s="218"/>
      <c r="H1664" s="221">
        <v>21.08</v>
      </c>
      <c r="I1664" s="222"/>
      <c r="J1664" s="218"/>
      <c r="K1664" s="218"/>
      <c r="L1664" s="223"/>
      <c r="M1664" s="224"/>
      <c r="N1664" s="225"/>
      <c r="O1664" s="225"/>
      <c r="P1664" s="225"/>
      <c r="Q1664" s="225"/>
      <c r="R1664" s="225"/>
      <c r="S1664" s="225"/>
      <c r="T1664" s="226"/>
      <c r="AT1664" s="227" t="s">
        <v>162</v>
      </c>
      <c r="AU1664" s="227" t="s">
        <v>89</v>
      </c>
      <c r="AV1664" s="13" t="s">
        <v>89</v>
      </c>
      <c r="AW1664" s="13" t="s">
        <v>34</v>
      </c>
      <c r="AX1664" s="13" t="s">
        <v>80</v>
      </c>
      <c r="AY1664" s="227" t="s">
        <v>151</v>
      </c>
    </row>
    <row r="1665" spans="2:51" s="13" customFormat="1" ht="10.199999999999999">
      <c r="B1665" s="217"/>
      <c r="C1665" s="218"/>
      <c r="D1665" s="213" t="s">
        <v>162</v>
      </c>
      <c r="E1665" s="219" t="s">
        <v>1</v>
      </c>
      <c r="F1665" s="220" t="s">
        <v>1530</v>
      </c>
      <c r="G1665" s="218"/>
      <c r="H1665" s="221">
        <v>3.95</v>
      </c>
      <c r="I1665" s="222"/>
      <c r="J1665" s="218"/>
      <c r="K1665" s="218"/>
      <c r="L1665" s="223"/>
      <c r="M1665" s="224"/>
      <c r="N1665" s="225"/>
      <c r="O1665" s="225"/>
      <c r="P1665" s="225"/>
      <c r="Q1665" s="225"/>
      <c r="R1665" s="225"/>
      <c r="S1665" s="225"/>
      <c r="T1665" s="226"/>
      <c r="AT1665" s="227" t="s">
        <v>162</v>
      </c>
      <c r="AU1665" s="227" t="s">
        <v>89</v>
      </c>
      <c r="AV1665" s="13" t="s">
        <v>89</v>
      </c>
      <c r="AW1665" s="13" t="s">
        <v>34</v>
      </c>
      <c r="AX1665" s="13" t="s">
        <v>80</v>
      </c>
      <c r="AY1665" s="227" t="s">
        <v>151</v>
      </c>
    </row>
    <row r="1666" spans="2:51" s="15" customFormat="1" ht="10.199999999999999">
      <c r="B1666" s="239"/>
      <c r="C1666" s="240"/>
      <c r="D1666" s="213" t="s">
        <v>162</v>
      </c>
      <c r="E1666" s="241" t="s">
        <v>1</v>
      </c>
      <c r="F1666" s="242" t="s">
        <v>238</v>
      </c>
      <c r="G1666" s="240"/>
      <c r="H1666" s="241" t="s">
        <v>1</v>
      </c>
      <c r="I1666" s="243"/>
      <c r="J1666" s="240"/>
      <c r="K1666" s="240"/>
      <c r="L1666" s="244"/>
      <c r="M1666" s="245"/>
      <c r="N1666" s="246"/>
      <c r="O1666" s="246"/>
      <c r="P1666" s="246"/>
      <c r="Q1666" s="246"/>
      <c r="R1666" s="246"/>
      <c r="S1666" s="246"/>
      <c r="T1666" s="247"/>
      <c r="AT1666" s="248" t="s">
        <v>162</v>
      </c>
      <c r="AU1666" s="248" t="s">
        <v>89</v>
      </c>
      <c r="AV1666" s="15" t="s">
        <v>85</v>
      </c>
      <c r="AW1666" s="15" t="s">
        <v>34</v>
      </c>
      <c r="AX1666" s="15" t="s">
        <v>80</v>
      </c>
      <c r="AY1666" s="248" t="s">
        <v>151</v>
      </c>
    </row>
    <row r="1667" spans="2:51" s="13" customFormat="1" ht="10.199999999999999">
      <c r="B1667" s="217"/>
      <c r="C1667" s="218"/>
      <c r="D1667" s="213" t="s">
        <v>162</v>
      </c>
      <c r="E1667" s="219" t="s">
        <v>1</v>
      </c>
      <c r="F1667" s="220" t="s">
        <v>1421</v>
      </c>
      <c r="G1667" s="218"/>
      <c r="H1667" s="221">
        <v>-3.92</v>
      </c>
      <c r="I1667" s="222"/>
      <c r="J1667" s="218"/>
      <c r="K1667" s="218"/>
      <c r="L1667" s="223"/>
      <c r="M1667" s="224"/>
      <c r="N1667" s="225"/>
      <c r="O1667" s="225"/>
      <c r="P1667" s="225"/>
      <c r="Q1667" s="225"/>
      <c r="R1667" s="225"/>
      <c r="S1667" s="225"/>
      <c r="T1667" s="226"/>
      <c r="AT1667" s="227" t="s">
        <v>162</v>
      </c>
      <c r="AU1667" s="227" t="s">
        <v>89</v>
      </c>
      <c r="AV1667" s="13" t="s">
        <v>89</v>
      </c>
      <c r="AW1667" s="13" t="s">
        <v>34</v>
      </c>
      <c r="AX1667" s="13" t="s">
        <v>80</v>
      </c>
      <c r="AY1667" s="227" t="s">
        <v>151</v>
      </c>
    </row>
    <row r="1668" spans="2:51" s="13" customFormat="1" ht="10.199999999999999">
      <c r="B1668" s="217"/>
      <c r="C1668" s="218"/>
      <c r="D1668" s="213" t="s">
        <v>162</v>
      </c>
      <c r="E1668" s="219" t="s">
        <v>1</v>
      </c>
      <c r="F1668" s="220" t="s">
        <v>1422</v>
      </c>
      <c r="G1668" s="218"/>
      <c r="H1668" s="221">
        <v>-4.7249999999999996</v>
      </c>
      <c r="I1668" s="222"/>
      <c r="J1668" s="218"/>
      <c r="K1668" s="218"/>
      <c r="L1668" s="223"/>
      <c r="M1668" s="224"/>
      <c r="N1668" s="225"/>
      <c r="O1668" s="225"/>
      <c r="P1668" s="225"/>
      <c r="Q1668" s="225"/>
      <c r="R1668" s="225"/>
      <c r="S1668" s="225"/>
      <c r="T1668" s="226"/>
      <c r="AT1668" s="227" t="s">
        <v>162</v>
      </c>
      <c r="AU1668" s="227" t="s">
        <v>89</v>
      </c>
      <c r="AV1668" s="13" t="s">
        <v>89</v>
      </c>
      <c r="AW1668" s="13" t="s">
        <v>34</v>
      </c>
      <c r="AX1668" s="13" t="s">
        <v>80</v>
      </c>
      <c r="AY1668" s="227" t="s">
        <v>151</v>
      </c>
    </row>
    <row r="1669" spans="2:51" s="16" customFormat="1" ht="10.199999999999999">
      <c r="B1669" s="259"/>
      <c r="C1669" s="260"/>
      <c r="D1669" s="213" t="s">
        <v>162</v>
      </c>
      <c r="E1669" s="261" t="s">
        <v>1</v>
      </c>
      <c r="F1669" s="262" t="s">
        <v>274</v>
      </c>
      <c r="G1669" s="260"/>
      <c r="H1669" s="263">
        <v>16.384999999999998</v>
      </c>
      <c r="I1669" s="264"/>
      <c r="J1669" s="260"/>
      <c r="K1669" s="260"/>
      <c r="L1669" s="265"/>
      <c r="M1669" s="266"/>
      <c r="N1669" s="267"/>
      <c r="O1669" s="267"/>
      <c r="P1669" s="267"/>
      <c r="Q1669" s="267"/>
      <c r="R1669" s="267"/>
      <c r="S1669" s="267"/>
      <c r="T1669" s="268"/>
      <c r="AT1669" s="269" t="s">
        <v>162</v>
      </c>
      <c r="AU1669" s="269" t="s">
        <v>89</v>
      </c>
      <c r="AV1669" s="16" t="s">
        <v>170</v>
      </c>
      <c r="AW1669" s="16" t="s">
        <v>34</v>
      </c>
      <c r="AX1669" s="16" t="s">
        <v>80</v>
      </c>
      <c r="AY1669" s="269" t="s">
        <v>151</v>
      </c>
    </row>
    <row r="1670" spans="2:51" s="15" customFormat="1" ht="10.199999999999999">
      <c r="B1670" s="239"/>
      <c r="C1670" s="240"/>
      <c r="D1670" s="213" t="s">
        <v>162</v>
      </c>
      <c r="E1670" s="241" t="s">
        <v>1</v>
      </c>
      <c r="F1670" s="242" t="s">
        <v>383</v>
      </c>
      <c r="G1670" s="240"/>
      <c r="H1670" s="241" t="s">
        <v>1</v>
      </c>
      <c r="I1670" s="243"/>
      <c r="J1670" s="240"/>
      <c r="K1670" s="240"/>
      <c r="L1670" s="244"/>
      <c r="M1670" s="245"/>
      <c r="N1670" s="246"/>
      <c r="O1670" s="246"/>
      <c r="P1670" s="246"/>
      <c r="Q1670" s="246"/>
      <c r="R1670" s="246"/>
      <c r="S1670" s="246"/>
      <c r="T1670" s="247"/>
      <c r="AT1670" s="248" t="s">
        <v>162</v>
      </c>
      <c r="AU1670" s="248" t="s">
        <v>89</v>
      </c>
      <c r="AV1670" s="15" t="s">
        <v>85</v>
      </c>
      <c r="AW1670" s="15" t="s">
        <v>34</v>
      </c>
      <c r="AX1670" s="15" t="s">
        <v>80</v>
      </c>
      <c r="AY1670" s="248" t="s">
        <v>151</v>
      </c>
    </row>
    <row r="1671" spans="2:51" s="13" customFormat="1" ht="10.199999999999999">
      <c r="B1671" s="217"/>
      <c r="C1671" s="218"/>
      <c r="D1671" s="213" t="s">
        <v>162</v>
      </c>
      <c r="E1671" s="219" t="s">
        <v>1</v>
      </c>
      <c r="F1671" s="220" t="s">
        <v>1531</v>
      </c>
      <c r="G1671" s="218"/>
      <c r="H1671" s="221">
        <v>21.39</v>
      </c>
      <c r="I1671" s="222"/>
      <c r="J1671" s="218"/>
      <c r="K1671" s="218"/>
      <c r="L1671" s="223"/>
      <c r="M1671" s="224"/>
      <c r="N1671" s="225"/>
      <c r="O1671" s="225"/>
      <c r="P1671" s="225"/>
      <c r="Q1671" s="225"/>
      <c r="R1671" s="225"/>
      <c r="S1671" s="225"/>
      <c r="T1671" s="226"/>
      <c r="AT1671" s="227" t="s">
        <v>162</v>
      </c>
      <c r="AU1671" s="227" t="s">
        <v>89</v>
      </c>
      <c r="AV1671" s="13" t="s">
        <v>89</v>
      </c>
      <c r="AW1671" s="13" t="s">
        <v>34</v>
      </c>
      <c r="AX1671" s="13" t="s">
        <v>80</v>
      </c>
      <c r="AY1671" s="227" t="s">
        <v>151</v>
      </c>
    </row>
    <row r="1672" spans="2:51" s="13" customFormat="1" ht="10.199999999999999">
      <c r="B1672" s="217"/>
      <c r="C1672" s="218"/>
      <c r="D1672" s="213" t="s">
        <v>162</v>
      </c>
      <c r="E1672" s="219" t="s">
        <v>1</v>
      </c>
      <c r="F1672" s="220" t="s">
        <v>1532</v>
      </c>
      <c r="G1672" s="218"/>
      <c r="H1672" s="221">
        <v>2.6429999999999998</v>
      </c>
      <c r="I1672" s="222"/>
      <c r="J1672" s="218"/>
      <c r="K1672" s="218"/>
      <c r="L1672" s="223"/>
      <c r="M1672" s="224"/>
      <c r="N1672" s="225"/>
      <c r="O1672" s="225"/>
      <c r="P1672" s="225"/>
      <c r="Q1672" s="225"/>
      <c r="R1672" s="225"/>
      <c r="S1672" s="225"/>
      <c r="T1672" s="226"/>
      <c r="AT1672" s="227" t="s">
        <v>162</v>
      </c>
      <c r="AU1672" s="227" t="s">
        <v>89</v>
      </c>
      <c r="AV1672" s="13" t="s">
        <v>89</v>
      </c>
      <c r="AW1672" s="13" t="s">
        <v>34</v>
      </c>
      <c r="AX1672" s="13" t="s">
        <v>80</v>
      </c>
      <c r="AY1672" s="227" t="s">
        <v>151</v>
      </c>
    </row>
    <row r="1673" spans="2:51" s="13" customFormat="1" ht="10.199999999999999">
      <c r="B1673" s="217"/>
      <c r="C1673" s="218"/>
      <c r="D1673" s="213" t="s">
        <v>162</v>
      </c>
      <c r="E1673" s="219" t="s">
        <v>1</v>
      </c>
      <c r="F1673" s="220" t="s">
        <v>1425</v>
      </c>
      <c r="G1673" s="218"/>
      <c r="H1673" s="221">
        <v>0.74</v>
      </c>
      <c r="I1673" s="222"/>
      <c r="J1673" s="218"/>
      <c r="K1673" s="218"/>
      <c r="L1673" s="223"/>
      <c r="M1673" s="224"/>
      <c r="N1673" s="225"/>
      <c r="O1673" s="225"/>
      <c r="P1673" s="225"/>
      <c r="Q1673" s="225"/>
      <c r="R1673" s="225"/>
      <c r="S1673" s="225"/>
      <c r="T1673" s="226"/>
      <c r="AT1673" s="227" t="s">
        <v>162</v>
      </c>
      <c r="AU1673" s="227" t="s">
        <v>89</v>
      </c>
      <c r="AV1673" s="13" t="s">
        <v>89</v>
      </c>
      <c r="AW1673" s="13" t="s">
        <v>34</v>
      </c>
      <c r="AX1673" s="13" t="s">
        <v>80</v>
      </c>
      <c r="AY1673" s="227" t="s">
        <v>151</v>
      </c>
    </row>
    <row r="1674" spans="2:51" s="15" customFormat="1" ht="10.199999999999999">
      <c r="B1674" s="239"/>
      <c r="C1674" s="240"/>
      <c r="D1674" s="213" t="s">
        <v>162</v>
      </c>
      <c r="E1674" s="241" t="s">
        <v>1</v>
      </c>
      <c r="F1674" s="242" t="s">
        <v>238</v>
      </c>
      <c r="G1674" s="240"/>
      <c r="H1674" s="241" t="s">
        <v>1</v>
      </c>
      <c r="I1674" s="243"/>
      <c r="J1674" s="240"/>
      <c r="K1674" s="240"/>
      <c r="L1674" s="244"/>
      <c r="M1674" s="245"/>
      <c r="N1674" s="246"/>
      <c r="O1674" s="246"/>
      <c r="P1674" s="246"/>
      <c r="Q1674" s="246"/>
      <c r="R1674" s="246"/>
      <c r="S1674" s="246"/>
      <c r="T1674" s="247"/>
      <c r="AT1674" s="248" t="s">
        <v>162</v>
      </c>
      <c r="AU1674" s="248" t="s">
        <v>89</v>
      </c>
      <c r="AV1674" s="15" t="s">
        <v>85</v>
      </c>
      <c r="AW1674" s="15" t="s">
        <v>34</v>
      </c>
      <c r="AX1674" s="15" t="s">
        <v>80</v>
      </c>
      <c r="AY1674" s="248" t="s">
        <v>151</v>
      </c>
    </row>
    <row r="1675" spans="2:51" s="13" customFormat="1" ht="10.199999999999999">
      <c r="B1675" s="217"/>
      <c r="C1675" s="218"/>
      <c r="D1675" s="213" t="s">
        <v>162</v>
      </c>
      <c r="E1675" s="219" t="s">
        <v>1</v>
      </c>
      <c r="F1675" s="220" t="s">
        <v>1421</v>
      </c>
      <c r="G1675" s="218"/>
      <c r="H1675" s="221">
        <v>-3.92</v>
      </c>
      <c r="I1675" s="222"/>
      <c r="J1675" s="218"/>
      <c r="K1675" s="218"/>
      <c r="L1675" s="223"/>
      <c r="M1675" s="224"/>
      <c r="N1675" s="225"/>
      <c r="O1675" s="225"/>
      <c r="P1675" s="225"/>
      <c r="Q1675" s="225"/>
      <c r="R1675" s="225"/>
      <c r="S1675" s="225"/>
      <c r="T1675" s="226"/>
      <c r="AT1675" s="227" t="s">
        <v>162</v>
      </c>
      <c r="AU1675" s="227" t="s">
        <v>89</v>
      </c>
      <c r="AV1675" s="13" t="s">
        <v>89</v>
      </c>
      <c r="AW1675" s="13" t="s">
        <v>34</v>
      </c>
      <c r="AX1675" s="13" t="s">
        <v>80</v>
      </c>
      <c r="AY1675" s="227" t="s">
        <v>151</v>
      </c>
    </row>
    <row r="1676" spans="2:51" s="13" customFormat="1" ht="10.199999999999999">
      <c r="B1676" s="217"/>
      <c r="C1676" s="218"/>
      <c r="D1676" s="213" t="s">
        <v>162</v>
      </c>
      <c r="E1676" s="219" t="s">
        <v>1</v>
      </c>
      <c r="F1676" s="220" t="s">
        <v>1533</v>
      </c>
      <c r="G1676" s="218"/>
      <c r="H1676" s="221">
        <v>-4.1849999999999996</v>
      </c>
      <c r="I1676" s="222"/>
      <c r="J1676" s="218"/>
      <c r="K1676" s="218"/>
      <c r="L1676" s="223"/>
      <c r="M1676" s="224"/>
      <c r="N1676" s="225"/>
      <c r="O1676" s="225"/>
      <c r="P1676" s="225"/>
      <c r="Q1676" s="225"/>
      <c r="R1676" s="225"/>
      <c r="S1676" s="225"/>
      <c r="T1676" s="226"/>
      <c r="AT1676" s="227" t="s">
        <v>162</v>
      </c>
      <c r="AU1676" s="227" t="s">
        <v>89</v>
      </c>
      <c r="AV1676" s="13" t="s">
        <v>89</v>
      </c>
      <c r="AW1676" s="13" t="s">
        <v>34</v>
      </c>
      <c r="AX1676" s="13" t="s">
        <v>80</v>
      </c>
      <c r="AY1676" s="227" t="s">
        <v>151</v>
      </c>
    </row>
    <row r="1677" spans="2:51" s="13" customFormat="1" ht="10.199999999999999">
      <c r="B1677" s="217"/>
      <c r="C1677" s="218"/>
      <c r="D1677" s="213" t="s">
        <v>162</v>
      </c>
      <c r="E1677" s="219" t="s">
        <v>1</v>
      </c>
      <c r="F1677" s="220" t="s">
        <v>1427</v>
      </c>
      <c r="G1677" s="218"/>
      <c r="H1677" s="221">
        <v>-1.99</v>
      </c>
      <c r="I1677" s="222"/>
      <c r="J1677" s="218"/>
      <c r="K1677" s="218"/>
      <c r="L1677" s="223"/>
      <c r="M1677" s="224"/>
      <c r="N1677" s="225"/>
      <c r="O1677" s="225"/>
      <c r="P1677" s="225"/>
      <c r="Q1677" s="225"/>
      <c r="R1677" s="225"/>
      <c r="S1677" s="225"/>
      <c r="T1677" s="226"/>
      <c r="AT1677" s="227" t="s">
        <v>162</v>
      </c>
      <c r="AU1677" s="227" t="s">
        <v>89</v>
      </c>
      <c r="AV1677" s="13" t="s">
        <v>89</v>
      </c>
      <c r="AW1677" s="13" t="s">
        <v>34</v>
      </c>
      <c r="AX1677" s="13" t="s">
        <v>80</v>
      </c>
      <c r="AY1677" s="227" t="s">
        <v>151</v>
      </c>
    </row>
    <row r="1678" spans="2:51" s="16" customFormat="1" ht="10.199999999999999">
      <c r="B1678" s="259"/>
      <c r="C1678" s="260"/>
      <c r="D1678" s="213" t="s">
        <v>162</v>
      </c>
      <c r="E1678" s="261" t="s">
        <v>1</v>
      </c>
      <c r="F1678" s="262" t="s">
        <v>274</v>
      </c>
      <c r="G1678" s="260"/>
      <c r="H1678" s="263">
        <v>14.678000000000003</v>
      </c>
      <c r="I1678" s="264"/>
      <c r="J1678" s="260"/>
      <c r="K1678" s="260"/>
      <c r="L1678" s="265"/>
      <c r="M1678" s="266"/>
      <c r="N1678" s="267"/>
      <c r="O1678" s="267"/>
      <c r="P1678" s="267"/>
      <c r="Q1678" s="267"/>
      <c r="R1678" s="267"/>
      <c r="S1678" s="267"/>
      <c r="T1678" s="268"/>
      <c r="AT1678" s="269" t="s">
        <v>162</v>
      </c>
      <c r="AU1678" s="269" t="s">
        <v>89</v>
      </c>
      <c r="AV1678" s="16" t="s">
        <v>170</v>
      </c>
      <c r="AW1678" s="16" t="s">
        <v>34</v>
      </c>
      <c r="AX1678" s="16" t="s">
        <v>80</v>
      </c>
      <c r="AY1678" s="269" t="s">
        <v>151</v>
      </c>
    </row>
    <row r="1679" spans="2:51" s="15" customFormat="1" ht="10.199999999999999">
      <c r="B1679" s="239"/>
      <c r="C1679" s="240"/>
      <c r="D1679" s="213" t="s">
        <v>162</v>
      </c>
      <c r="E1679" s="241" t="s">
        <v>1</v>
      </c>
      <c r="F1679" s="242" t="s">
        <v>386</v>
      </c>
      <c r="G1679" s="240"/>
      <c r="H1679" s="241" t="s">
        <v>1</v>
      </c>
      <c r="I1679" s="243"/>
      <c r="J1679" s="240"/>
      <c r="K1679" s="240"/>
      <c r="L1679" s="244"/>
      <c r="M1679" s="245"/>
      <c r="N1679" s="246"/>
      <c r="O1679" s="246"/>
      <c r="P1679" s="246"/>
      <c r="Q1679" s="246"/>
      <c r="R1679" s="246"/>
      <c r="S1679" s="246"/>
      <c r="T1679" s="247"/>
      <c r="AT1679" s="248" t="s">
        <v>162</v>
      </c>
      <c r="AU1679" s="248" t="s">
        <v>89</v>
      </c>
      <c r="AV1679" s="15" t="s">
        <v>85</v>
      </c>
      <c r="AW1679" s="15" t="s">
        <v>34</v>
      </c>
      <c r="AX1679" s="15" t="s">
        <v>80</v>
      </c>
      <c r="AY1679" s="248" t="s">
        <v>151</v>
      </c>
    </row>
    <row r="1680" spans="2:51" s="13" customFormat="1" ht="10.199999999999999">
      <c r="B1680" s="217"/>
      <c r="C1680" s="218"/>
      <c r="D1680" s="213" t="s">
        <v>162</v>
      </c>
      <c r="E1680" s="219" t="s">
        <v>1</v>
      </c>
      <c r="F1680" s="220" t="s">
        <v>1534</v>
      </c>
      <c r="G1680" s="218"/>
      <c r="H1680" s="221">
        <v>48.67</v>
      </c>
      <c r="I1680" s="222"/>
      <c r="J1680" s="218"/>
      <c r="K1680" s="218"/>
      <c r="L1680" s="223"/>
      <c r="M1680" s="224"/>
      <c r="N1680" s="225"/>
      <c r="O1680" s="225"/>
      <c r="P1680" s="225"/>
      <c r="Q1680" s="225"/>
      <c r="R1680" s="225"/>
      <c r="S1680" s="225"/>
      <c r="T1680" s="226"/>
      <c r="AT1680" s="227" t="s">
        <v>162</v>
      </c>
      <c r="AU1680" s="227" t="s">
        <v>89</v>
      </c>
      <c r="AV1680" s="13" t="s">
        <v>89</v>
      </c>
      <c r="AW1680" s="13" t="s">
        <v>34</v>
      </c>
      <c r="AX1680" s="13" t="s">
        <v>80</v>
      </c>
      <c r="AY1680" s="227" t="s">
        <v>151</v>
      </c>
    </row>
    <row r="1681" spans="2:51" s="13" customFormat="1" ht="10.199999999999999">
      <c r="B1681" s="217"/>
      <c r="C1681" s="218"/>
      <c r="D1681" s="213" t="s">
        <v>162</v>
      </c>
      <c r="E1681" s="219" t="s">
        <v>1</v>
      </c>
      <c r="F1681" s="220" t="s">
        <v>1429</v>
      </c>
      <c r="G1681" s="218"/>
      <c r="H1681" s="221">
        <v>2.0299999999999998</v>
      </c>
      <c r="I1681" s="222"/>
      <c r="J1681" s="218"/>
      <c r="K1681" s="218"/>
      <c r="L1681" s="223"/>
      <c r="M1681" s="224"/>
      <c r="N1681" s="225"/>
      <c r="O1681" s="225"/>
      <c r="P1681" s="225"/>
      <c r="Q1681" s="225"/>
      <c r="R1681" s="225"/>
      <c r="S1681" s="225"/>
      <c r="T1681" s="226"/>
      <c r="AT1681" s="227" t="s">
        <v>162</v>
      </c>
      <c r="AU1681" s="227" t="s">
        <v>89</v>
      </c>
      <c r="AV1681" s="13" t="s">
        <v>89</v>
      </c>
      <c r="AW1681" s="13" t="s">
        <v>34</v>
      </c>
      <c r="AX1681" s="13" t="s">
        <v>80</v>
      </c>
      <c r="AY1681" s="227" t="s">
        <v>151</v>
      </c>
    </row>
    <row r="1682" spans="2:51" s="13" customFormat="1" ht="10.199999999999999">
      <c r="B1682" s="217"/>
      <c r="C1682" s="218"/>
      <c r="D1682" s="213" t="s">
        <v>162</v>
      </c>
      <c r="E1682" s="219" t="s">
        <v>1</v>
      </c>
      <c r="F1682" s="220" t="s">
        <v>1430</v>
      </c>
      <c r="G1682" s="218"/>
      <c r="H1682" s="221">
        <v>1.02</v>
      </c>
      <c r="I1682" s="222"/>
      <c r="J1682" s="218"/>
      <c r="K1682" s="218"/>
      <c r="L1682" s="223"/>
      <c r="M1682" s="224"/>
      <c r="N1682" s="225"/>
      <c r="O1682" s="225"/>
      <c r="P1682" s="225"/>
      <c r="Q1682" s="225"/>
      <c r="R1682" s="225"/>
      <c r="S1682" s="225"/>
      <c r="T1682" s="226"/>
      <c r="AT1682" s="227" t="s">
        <v>162</v>
      </c>
      <c r="AU1682" s="227" t="s">
        <v>89</v>
      </c>
      <c r="AV1682" s="13" t="s">
        <v>89</v>
      </c>
      <c r="AW1682" s="13" t="s">
        <v>34</v>
      </c>
      <c r="AX1682" s="13" t="s">
        <v>80</v>
      </c>
      <c r="AY1682" s="227" t="s">
        <v>151</v>
      </c>
    </row>
    <row r="1683" spans="2:51" s="15" customFormat="1" ht="10.199999999999999">
      <c r="B1683" s="239"/>
      <c r="C1683" s="240"/>
      <c r="D1683" s="213" t="s">
        <v>162</v>
      </c>
      <c r="E1683" s="241" t="s">
        <v>1</v>
      </c>
      <c r="F1683" s="242" t="s">
        <v>238</v>
      </c>
      <c r="G1683" s="240"/>
      <c r="H1683" s="241" t="s">
        <v>1</v>
      </c>
      <c r="I1683" s="243"/>
      <c r="J1683" s="240"/>
      <c r="K1683" s="240"/>
      <c r="L1683" s="244"/>
      <c r="M1683" s="245"/>
      <c r="N1683" s="246"/>
      <c r="O1683" s="246"/>
      <c r="P1683" s="246"/>
      <c r="Q1683" s="246"/>
      <c r="R1683" s="246"/>
      <c r="S1683" s="246"/>
      <c r="T1683" s="247"/>
      <c r="AT1683" s="248" t="s">
        <v>162</v>
      </c>
      <c r="AU1683" s="248" t="s">
        <v>89</v>
      </c>
      <c r="AV1683" s="15" t="s">
        <v>85</v>
      </c>
      <c r="AW1683" s="15" t="s">
        <v>34</v>
      </c>
      <c r="AX1683" s="15" t="s">
        <v>80</v>
      </c>
      <c r="AY1683" s="248" t="s">
        <v>151</v>
      </c>
    </row>
    <row r="1684" spans="2:51" s="13" customFormat="1" ht="10.199999999999999">
      <c r="B1684" s="217"/>
      <c r="C1684" s="218"/>
      <c r="D1684" s="213" t="s">
        <v>162</v>
      </c>
      <c r="E1684" s="219" t="s">
        <v>1</v>
      </c>
      <c r="F1684" s="220" t="s">
        <v>1431</v>
      </c>
      <c r="G1684" s="218"/>
      <c r="H1684" s="221">
        <v>-1.5760000000000001</v>
      </c>
      <c r="I1684" s="222"/>
      <c r="J1684" s="218"/>
      <c r="K1684" s="218"/>
      <c r="L1684" s="223"/>
      <c r="M1684" s="224"/>
      <c r="N1684" s="225"/>
      <c r="O1684" s="225"/>
      <c r="P1684" s="225"/>
      <c r="Q1684" s="225"/>
      <c r="R1684" s="225"/>
      <c r="S1684" s="225"/>
      <c r="T1684" s="226"/>
      <c r="AT1684" s="227" t="s">
        <v>162</v>
      </c>
      <c r="AU1684" s="227" t="s">
        <v>89</v>
      </c>
      <c r="AV1684" s="13" t="s">
        <v>89</v>
      </c>
      <c r="AW1684" s="13" t="s">
        <v>34</v>
      </c>
      <c r="AX1684" s="13" t="s">
        <v>80</v>
      </c>
      <c r="AY1684" s="227" t="s">
        <v>151</v>
      </c>
    </row>
    <row r="1685" spans="2:51" s="13" customFormat="1" ht="10.199999999999999">
      <c r="B1685" s="217"/>
      <c r="C1685" s="218"/>
      <c r="D1685" s="213" t="s">
        <v>162</v>
      </c>
      <c r="E1685" s="219" t="s">
        <v>1</v>
      </c>
      <c r="F1685" s="220" t="s">
        <v>1432</v>
      </c>
      <c r="G1685" s="218"/>
      <c r="H1685" s="221">
        <v>-3.78</v>
      </c>
      <c r="I1685" s="222"/>
      <c r="J1685" s="218"/>
      <c r="K1685" s="218"/>
      <c r="L1685" s="223"/>
      <c r="M1685" s="224"/>
      <c r="N1685" s="225"/>
      <c r="O1685" s="225"/>
      <c r="P1685" s="225"/>
      <c r="Q1685" s="225"/>
      <c r="R1685" s="225"/>
      <c r="S1685" s="225"/>
      <c r="T1685" s="226"/>
      <c r="AT1685" s="227" t="s">
        <v>162</v>
      </c>
      <c r="AU1685" s="227" t="s">
        <v>89</v>
      </c>
      <c r="AV1685" s="13" t="s">
        <v>89</v>
      </c>
      <c r="AW1685" s="13" t="s">
        <v>34</v>
      </c>
      <c r="AX1685" s="13" t="s">
        <v>80</v>
      </c>
      <c r="AY1685" s="227" t="s">
        <v>151</v>
      </c>
    </row>
    <row r="1686" spans="2:51" s="16" customFormat="1" ht="10.199999999999999">
      <c r="B1686" s="259"/>
      <c r="C1686" s="260"/>
      <c r="D1686" s="213" t="s">
        <v>162</v>
      </c>
      <c r="E1686" s="261" t="s">
        <v>1</v>
      </c>
      <c r="F1686" s="262" t="s">
        <v>274</v>
      </c>
      <c r="G1686" s="260"/>
      <c r="H1686" s="263">
        <v>46.364000000000004</v>
      </c>
      <c r="I1686" s="264"/>
      <c r="J1686" s="260"/>
      <c r="K1686" s="260"/>
      <c r="L1686" s="265"/>
      <c r="M1686" s="266"/>
      <c r="N1686" s="267"/>
      <c r="O1686" s="267"/>
      <c r="P1686" s="267"/>
      <c r="Q1686" s="267"/>
      <c r="R1686" s="267"/>
      <c r="S1686" s="267"/>
      <c r="T1686" s="268"/>
      <c r="AT1686" s="269" t="s">
        <v>162</v>
      </c>
      <c r="AU1686" s="269" t="s">
        <v>89</v>
      </c>
      <c r="AV1686" s="16" t="s">
        <v>170</v>
      </c>
      <c r="AW1686" s="16" t="s">
        <v>34</v>
      </c>
      <c r="AX1686" s="16" t="s">
        <v>80</v>
      </c>
      <c r="AY1686" s="269" t="s">
        <v>151</v>
      </c>
    </row>
    <row r="1687" spans="2:51" s="15" customFormat="1" ht="10.199999999999999">
      <c r="B1687" s="239"/>
      <c r="C1687" s="240"/>
      <c r="D1687" s="213" t="s">
        <v>162</v>
      </c>
      <c r="E1687" s="241" t="s">
        <v>1</v>
      </c>
      <c r="F1687" s="242" t="s">
        <v>388</v>
      </c>
      <c r="G1687" s="240"/>
      <c r="H1687" s="241" t="s">
        <v>1</v>
      </c>
      <c r="I1687" s="243"/>
      <c r="J1687" s="240"/>
      <c r="K1687" s="240"/>
      <c r="L1687" s="244"/>
      <c r="M1687" s="245"/>
      <c r="N1687" s="246"/>
      <c r="O1687" s="246"/>
      <c r="P1687" s="246"/>
      <c r="Q1687" s="246"/>
      <c r="R1687" s="246"/>
      <c r="S1687" s="246"/>
      <c r="T1687" s="247"/>
      <c r="AT1687" s="248" t="s">
        <v>162</v>
      </c>
      <c r="AU1687" s="248" t="s">
        <v>89</v>
      </c>
      <c r="AV1687" s="15" t="s">
        <v>85</v>
      </c>
      <c r="AW1687" s="15" t="s">
        <v>34</v>
      </c>
      <c r="AX1687" s="15" t="s">
        <v>80</v>
      </c>
      <c r="AY1687" s="248" t="s">
        <v>151</v>
      </c>
    </row>
    <row r="1688" spans="2:51" s="13" customFormat="1" ht="10.199999999999999">
      <c r="B1688" s="217"/>
      <c r="C1688" s="218"/>
      <c r="D1688" s="213" t="s">
        <v>162</v>
      </c>
      <c r="E1688" s="219" t="s">
        <v>1</v>
      </c>
      <c r="F1688" s="220" t="s">
        <v>1535</v>
      </c>
      <c r="G1688" s="218"/>
      <c r="H1688" s="221">
        <v>79.515000000000001</v>
      </c>
      <c r="I1688" s="222"/>
      <c r="J1688" s="218"/>
      <c r="K1688" s="218"/>
      <c r="L1688" s="223"/>
      <c r="M1688" s="224"/>
      <c r="N1688" s="225"/>
      <c r="O1688" s="225"/>
      <c r="P1688" s="225"/>
      <c r="Q1688" s="225"/>
      <c r="R1688" s="225"/>
      <c r="S1688" s="225"/>
      <c r="T1688" s="226"/>
      <c r="AT1688" s="227" t="s">
        <v>162</v>
      </c>
      <c r="AU1688" s="227" t="s">
        <v>89</v>
      </c>
      <c r="AV1688" s="13" t="s">
        <v>89</v>
      </c>
      <c r="AW1688" s="13" t="s">
        <v>34</v>
      </c>
      <c r="AX1688" s="13" t="s">
        <v>80</v>
      </c>
      <c r="AY1688" s="227" t="s">
        <v>151</v>
      </c>
    </row>
    <row r="1689" spans="2:51" s="13" customFormat="1" ht="10.199999999999999">
      <c r="B1689" s="217"/>
      <c r="C1689" s="218"/>
      <c r="D1689" s="213" t="s">
        <v>162</v>
      </c>
      <c r="E1689" s="219" t="s">
        <v>1</v>
      </c>
      <c r="F1689" s="220" t="s">
        <v>1429</v>
      </c>
      <c r="G1689" s="218"/>
      <c r="H1689" s="221">
        <v>2.0299999999999998</v>
      </c>
      <c r="I1689" s="222"/>
      <c r="J1689" s="218"/>
      <c r="K1689" s="218"/>
      <c r="L1689" s="223"/>
      <c r="M1689" s="224"/>
      <c r="N1689" s="225"/>
      <c r="O1689" s="225"/>
      <c r="P1689" s="225"/>
      <c r="Q1689" s="225"/>
      <c r="R1689" s="225"/>
      <c r="S1689" s="225"/>
      <c r="T1689" s="226"/>
      <c r="AT1689" s="227" t="s">
        <v>162</v>
      </c>
      <c r="AU1689" s="227" t="s">
        <v>89</v>
      </c>
      <c r="AV1689" s="13" t="s">
        <v>89</v>
      </c>
      <c r="AW1689" s="13" t="s">
        <v>34</v>
      </c>
      <c r="AX1689" s="13" t="s">
        <v>80</v>
      </c>
      <c r="AY1689" s="227" t="s">
        <v>151</v>
      </c>
    </row>
    <row r="1690" spans="2:51" s="13" customFormat="1" ht="10.199999999999999">
      <c r="B1690" s="217"/>
      <c r="C1690" s="218"/>
      <c r="D1690" s="213" t="s">
        <v>162</v>
      </c>
      <c r="E1690" s="219" t="s">
        <v>1</v>
      </c>
      <c r="F1690" s="220" t="s">
        <v>1536</v>
      </c>
      <c r="G1690" s="218"/>
      <c r="H1690" s="221">
        <v>10.943</v>
      </c>
      <c r="I1690" s="222"/>
      <c r="J1690" s="218"/>
      <c r="K1690" s="218"/>
      <c r="L1690" s="223"/>
      <c r="M1690" s="224"/>
      <c r="N1690" s="225"/>
      <c r="O1690" s="225"/>
      <c r="P1690" s="225"/>
      <c r="Q1690" s="225"/>
      <c r="R1690" s="225"/>
      <c r="S1690" s="225"/>
      <c r="T1690" s="226"/>
      <c r="AT1690" s="227" t="s">
        <v>162</v>
      </c>
      <c r="AU1690" s="227" t="s">
        <v>89</v>
      </c>
      <c r="AV1690" s="13" t="s">
        <v>89</v>
      </c>
      <c r="AW1690" s="13" t="s">
        <v>34</v>
      </c>
      <c r="AX1690" s="13" t="s">
        <v>80</v>
      </c>
      <c r="AY1690" s="227" t="s">
        <v>151</v>
      </c>
    </row>
    <row r="1691" spans="2:51" s="13" customFormat="1" ht="10.199999999999999">
      <c r="B1691" s="217"/>
      <c r="C1691" s="218"/>
      <c r="D1691" s="213" t="s">
        <v>162</v>
      </c>
      <c r="E1691" s="219" t="s">
        <v>1</v>
      </c>
      <c r="F1691" s="220" t="s">
        <v>1435</v>
      </c>
      <c r="G1691" s="218"/>
      <c r="H1691" s="221">
        <v>3.75</v>
      </c>
      <c r="I1691" s="222"/>
      <c r="J1691" s="218"/>
      <c r="K1691" s="218"/>
      <c r="L1691" s="223"/>
      <c r="M1691" s="224"/>
      <c r="N1691" s="225"/>
      <c r="O1691" s="225"/>
      <c r="P1691" s="225"/>
      <c r="Q1691" s="225"/>
      <c r="R1691" s="225"/>
      <c r="S1691" s="225"/>
      <c r="T1691" s="226"/>
      <c r="AT1691" s="227" t="s">
        <v>162</v>
      </c>
      <c r="AU1691" s="227" t="s">
        <v>89</v>
      </c>
      <c r="AV1691" s="13" t="s">
        <v>89</v>
      </c>
      <c r="AW1691" s="13" t="s">
        <v>34</v>
      </c>
      <c r="AX1691" s="13" t="s">
        <v>80</v>
      </c>
      <c r="AY1691" s="227" t="s">
        <v>151</v>
      </c>
    </row>
    <row r="1692" spans="2:51" s="13" customFormat="1" ht="20.399999999999999">
      <c r="B1692" s="217"/>
      <c r="C1692" s="218"/>
      <c r="D1692" s="213" t="s">
        <v>162</v>
      </c>
      <c r="E1692" s="219" t="s">
        <v>1</v>
      </c>
      <c r="F1692" s="220" t="s">
        <v>1537</v>
      </c>
      <c r="G1692" s="218"/>
      <c r="H1692" s="221">
        <v>44.563000000000002</v>
      </c>
      <c r="I1692" s="222"/>
      <c r="J1692" s="218"/>
      <c r="K1692" s="218"/>
      <c r="L1692" s="223"/>
      <c r="M1692" s="224"/>
      <c r="N1692" s="225"/>
      <c r="O1692" s="225"/>
      <c r="P1692" s="225"/>
      <c r="Q1692" s="225"/>
      <c r="R1692" s="225"/>
      <c r="S1692" s="225"/>
      <c r="T1692" s="226"/>
      <c r="AT1692" s="227" t="s">
        <v>162</v>
      </c>
      <c r="AU1692" s="227" t="s">
        <v>89</v>
      </c>
      <c r="AV1692" s="13" t="s">
        <v>89</v>
      </c>
      <c r="AW1692" s="13" t="s">
        <v>34</v>
      </c>
      <c r="AX1692" s="13" t="s">
        <v>80</v>
      </c>
      <c r="AY1692" s="227" t="s">
        <v>151</v>
      </c>
    </row>
    <row r="1693" spans="2:51" s="13" customFormat="1" ht="20.399999999999999">
      <c r="B1693" s="217"/>
      <c r="C1693" s="218"/>
      <c r="D1693" s="213" t="s">
        <v>162</v>
      </c>
      <c r="E1693" s="219" t="s">
        <v>1</v>
      </c>
      <c r="F1693" s="220" t="s">
        <v>1538</v>
      </c>
      <c r="G1693" s="218"/>
      <c r="H1693" s="221">
        <v>39.215000000000003</v>
      </c>
      <c r="I1693" s="222"/>
      <c r="J1693" s="218"/>
      <c r="K1693" s="218"/>
      <c r="L1693" s="223"/>
      <c r="M1693" s="224"/>
      <c r="N1693" s="225"/>
      <c r="O1693" s="225"/>
      <c r="P1693" s="225"/>
      <c r="Q1693" s="225"/>
      <c r="R1693" s="225"/>
      <c r="S1693" s="225"/>
      <c r="T1693" s="226"/>
      <c r="AT1693" s="227" t="s">
        <v>162</v>
      </c>
      <c r="AU1693" s="227" t="s">
        <v>89</v>
      </c>
      <c r="AV1693" s="13" t="s">
        <v>89</v>
      </c>
      <c r="AW1693" s="13" t="s">
        <v>34</v>
      </c>
      <c r="AX1693" s="13" t="s">
        <v>80</v>
      </c>
      <c r="AY1693" s="227" t="s">
        <v>151</v>
      </c>
    </row>
    <row r="1694" spans="2:51" s="13" customFormat="1" ht="10.199999999999999">
      <c r="B1694" s="217"/>
      <c r="C1694" s="218"/>
      <c r="D1694" s="213" t="s">
        <v>162</v>
      </c>
      <c r="E1694" s="219" t="s">
        <v>1</v>
      </c>
      <c r="F1694" s="220" t="s">
        <v>1438</v>
      </c>
      <c r="G1694" s="218"/>
      <c r="H1694" s="221">
        <v>4.1399999999999997</v>
      </c>
      <c r="I1694" s="222"/>
      <c r="J1694" s="218"/>
      <c r="K1694" s="218"/>
      <c r="L1694" s="223"/>
      <c r="M1694" s="224"/>
      <c r="N1694" s="225"/>
      <c r="O1694" s="225"/>
      <c r="P1694" s="225"/>
      <c r="Q1694" s="225"/>
      <c r="R1694" s="225"/>
      <c r="S1694" s="225"/>
      <c r="T1694" s="226"/>
      <c r="AT1694" s="227" t="s">
        <v>162</v>
      </c>
      <c r="AU1694" s="227" t="s">
        <v>89</v>
      </c>
      <c r="AV1694" s="13" t="s">
        <v>89</v>
      </c>
      <c r="AW1694" s="13" t="s">
        <v>34</v>
      </c>
      <c r="AX1694" s="13" t="s">
        <v>80</v>
      </c>
      <c r="AY1694" s="227" t="s">
        <v>151</v>
      </c>
    </row>
    <row r="1695" spans="2:51" s="13" customFormat="1" ht="10.199999999999999">
      <c r="B1695" s="217"/>
      <c r="C1695" s="218"/>
      <c r="D1695" s="213" t="s">
        <v>162</v>
      </c>
      <c r="E1695" s="219" t="s">
        <v>1</v>
      </c>
      <c r="F1695" s="220" t="s">
        <v>1439</v>
      </c>
      <c r="G1695" s="218"/>
      <c r="H1695" s="221">
        <v>5.3</v>
      </c>
      <c r="I1695" s="222"/>
      <c r="J1695" s="218"/>
      <c r="K1695" s="218"/>
      <c r="L1695" s="223"/>
      <c r="M1695" s="224"/>
      <c r="N1695" s="225"/>
      <c r="O1695" s="225"/>
      <c r="P1695" s="225"/>
      <c r="Q1695" s="225"/>
      <c r="R1695" s="225"/>
      <c r="S1695" s="225"/>
      <c r="T1695" s="226"/>
      <c r="AT1695" s="227" t="s">
        <v>162</v>
      </c>
      <c r="AU1695" s="227" t="s">
        <v>89</v>
      </c>
      <c r="AV1695" s="13" t="s">
        <v>89</v>
      </c>
      <c r="AW1695" s="13" t="s">
        <v>34</v>
      </c>
      <c r="AX1695" s="13" t="s">
        <v>80</v>
      </c>
      <c r="AY1695" s="227" t="s">
        <v>151</v>
      </c>
    </row>
    <row r="1696" spans="2:51" s="13" customFormat="1" ht="10.199999999999999">
      <c r="B1696" s="217"/>
      <c r="C1696" s="218"/>
      <c r="D1696" s="213" t="s">
        <v>162</v>
      </c>
      <c r="E1696" s="219" t="s">
        <v>1</v>
      </c>
      <c r="F1696" s="220" t="s">
        <v>1440</v>
      </c>
      <c r="G1696" s="218"/>
      <c r="H1696" s="221">
        <v>0.77</v>
      </c>
      <c r="I1696" s="222"/>
      <c r="J1696" s="218"/>
      <c r="K1696" s="218"/>
      <c r="L1696" s="223"/>
      <c r="M1696" s="224"/>
      <c r="N1696" s="225"/>
      <c r="O1696" s="225"/>
      <c r="P1696" s="225"/>
      <c r="Q1696" s="225"/>
      <c r="R1696" s="225"/>
      <c r="S1696" s="225"/>
      <c r="T1696" s="226"/>
      <c r="AT1696" s="227" t="s">
        <v>162</v>
      </c>
      <c r="AU1696" s="227" t="s">
        <v>89</v>
      </c>
      <c r="AV1696" s="13" t="s">
        <v>89</v>
      </c>
      <c r="AW1696" s="13" t="s">
        <v>34</v>
      </c>
      <c r="AX1696" s="13" t="s">
        <v>80</v>
      </c>
      <c r="AY1696" s="227" t="s">
        <v>151</v>
      </c>
    </row>
    <row r="1697" spans="2:51" s="13" customFormat="1" ht="10.199999999999999">
      <c r="B1697" s="217"/>
      <c r="C1697" s="218"/>
      <c r="D1697" s="213" t="s">
        <v>162</v>
      </c>
      <c r="E1697" s="219" t="s">
        <v>1</v>
      </c>
      <c r="F1697" s="220" t="s">
        <v>1441</v>
      </c>
      <c r="G1697" s="218"/>
      <c r="H1697" s="221">
        <v>3.12</v>
      </c>
      <c r="I1697" s="222"/>
      <c r="J1697" s="218"/>
      <c r="K1697" s="218"/>
      <c r="L1697" s="223"/>
      <c r="M1697" s="224"/>
      <c r="N1697" s="225"/>
      <c r="O1697" s="225"/>
      <c r="P1697" s="225"/>
      <c r="Q1697" s="225"/>
      <c r="R1697" s="225"/>
      <c r="S1697" s="225"/>
      <c r="T1697" s="226"/>
      <c r="AT1697" s="227" t="s">
        <v>162</v>
      </c>
      <c r="AU1697" s="227" t="s">
        <v>89</v>
      </c>
      <c r="AV1697" s="13" t="s">
        <v>89</v>
      </c>
      <c r="AW1697" s="13" t="s">
        <v>34</v>
      </c>
      <c r="AX1697" s="13" t="s">
        <v>80</v>
      </c>
      <c r="AY1697" s="227" t="s">
        <v>151</v>
      </c>
    </row>
    <row r="1698" spans="2:51" s="13" customFormat="1" ht="10.199999999999999">
      <c r="B1698" s="217"/>
      <c r="C1698" s="218"/>
      <c r="D1698" s="213" t="s">
        <v>162</v>
      </c>
      <c r="E1698" s="219" t="s">
        <v>1</v>
      </c>
      <c r="F1698" s="220" t="s">
        <v>1442</v>
      </c>
      <c r="G1698" s="218"/>
      <c r="H1698" s="221">
        <v>0.64</v>
      </c>
      <c r="I1698" s="222"/>
      <c r="J1698" s="218"/>
      <c r="K1698" s="218"/>
      <c r="L1698" s="223"/>
      <c r="M1698" s="224"/>
      <c r="N1698" s="225"/>
      <c r="O1698" s="225"/>
      <c r="P1698" s="225"/>
      <c r="Q1698" s="225"/>
      <c r="R1698" s="225"/>
      <c r="S1698" s="225"/>
      <c r="T1698" s="226"/>
      <c r="AT1698" s="227" t="s">
        <v>162</v>
      </c>
      <c r="AU1698" s="227" t="s">
        <v>89</v>
      </c>
      <c r="AV1698" s="13" t="s">
        <v>89</v>
      </c>
      <c r="AW1698" s="13" t="s">
        <v>34</v>
      </c>
      <c r="AX1698" s="13" t="s">
        <v>80</v>
      </c>
      <c r="AY1698" s="227" t="s">
        <v>151</v>
      </c>
    </row>
    <row r="1699" spans="2:51" s="13" customFormat="1" ht="10.199999999999999">
      <c r="B1699" s="217"/>
      <c r="C1699" s="218"/>
      <c r="D1699" s="213" t="s">
        <v>162</v>
      </c>
      <c r="E1699" s="219" t="s">
        <v>1</v>
      </c>
      <c r="F1699" s="220" t="s">
        <v>1443</v>
      </c>
      <c r="G1699" s="218"/>
      <c r="H1699" s="221">
        <v>0.85499999999999998</v>
      </c>
      <c r="I1699" s="222"/>
      <c r="J1699" s="218"/>
      <c r="K1699" s="218"/>
      <c r="L1699" s="223"/>
      <c r="M1699" s="224"/>
      <c r="N1699" s="225"/>
      <c r="O1699" s="225"/>
      <c r="P1699" s="225"/>
      <c r="Q1699" s="225"/>
      <c r="R1699" s="225"/>
      <c r="S1699" s="225"/>
      <c r="T1699" s="226"/>
      <c r="AT1699" s="227" t="s">
        <v>162</v>
      </c>
      <c r="AU1699" s="227" t="s">
        <v>89</v>
      </c>
      <c r="AV1699" s="13" t="s">
        <v>89</v>
      </c>
      <c r="AW1699" s="13" t="s">
        <v>34</v>
      </c>
      <c r="AX1699" s="13" t="s">
        <v>80</v>
      </c>
      <c r="AY1699" s="227" t="s">
        <v>151</v>
      </c>
    </row>
    <row r="1700" spans="2:51" s="15" customFormat="1" ht="10.199999999999999">
      <c r="B1700" s="239"/>
      <c r="C1700" s="240"/>
      <c r="D1700" s="213" t="s">
        <v>162</v>
      </c>
      <c r="E1700" s="241" t="s">
        <v>1</v>
      </c>
      <c r="F1700" s="242" t="s">
        <v>238</v>
      </c>
      <c r="G1700" s="240"/>
      <c r="H1700" s="241" t="s">
        <v>1</v>
      </c>
      <c r="I1700" s="243"/>
      <c r="J1700" s="240"/>
      <c r="K1700" s="240"/>
      <c r="L1700" s="244"/>
      <c r="M1700" s="245"/>
      <c r="N1700" s="246"/>
      <c r="O1700" s="246"/>
      <c r="P1700" s="246"/>
      <c r="Q1700" s="246"/>
      <c r="R1700" s="246"/>
      <c r="S1700" s="246"/>
      <c r="T1700" s="247"/>
      <c r="AT1700" s="248" t="s">
        <v>162</v>
      </c>
      <c r="AU1700" s="248" t="s">
        <v>89</v>
      </c>
      <c r="AV1700" s="15" t="s">
        <v>85</v>
      </c>
      <c r="AW1700" s="15" t="s">
        <v>34</v>
      </c>
      <c r="AX1700" s="15" t="s">
        <v>80</v>
      </c>
      <c r="AY1700" s="248" t="s">
        <v>151</v>
      </c>
    </row>
    <row r="1701" spans="2:51" s="13" customFormat="1" ht="10.199999999999999">
      <c r="B1701" s="217"/>
      <c r="C1701" s="218"/>
      <c r="D1701" s="213" t="s">
        <v>162</v>
      </c>
      <c r="E1701" s="219" t="s">
        <v>1</v>
      </c>
      <c r="F1701" s="220" t="s">
        <v>1444</v>
      </c>
      <c r="G1701" s="218"/>
      <c r="H1701" s="221">
        <v>-7.92</v>
      </c>
      <c r="I1701" s="222"/>
      <c r="J1701" s="218"/>
      <c r="K1701" s="218"/>
      <c r="L1701" s="223"/>
      <c r="M1701" s="224"/>
      <c r="N1701" s="225"/>
      <c r="O1701" s="225"/>
      <c r="P1701" s="225"/>
      <c r="Q1701" s="225"/>
      <c r="R1701" s="225"/>
      <c r="S1701" s="225"/>
      <c r="T1701" s="226"/>
      <c r="AT1701" s="227" t="s">
        <v>162</v>
      </c>
      <c r="AU1701" s="227" t="s">
        <v>89</v>
      </c>
      <c r="AV1701" s="13" t="s">
        <v>89</v>
      </c>
      <c r="AW1701" s="13" t="s">
        <v>34</v>
      </c>
      <c r="AX1701" s="13" t="s">
        <v>80</v>
      </c>
      <c r="AY1701" s="227" t="s">
        <v>151</v>
      </c>
    </row>
    <row r="1702" spans="2:51" s="13" customFormat="1" ht="10.199999999999999">
      <c r="B1702" s="217"/>
      <c r="C1702" s="218"/>
      <c r="D1702" s="213" t="s">
        <v>162</v>
      </c>
      <c r="E1702" s="219" t="s">
        <v>1</v>
      </c>
      <c r="F1702" s="220" t="s">
        <v>1445</v>
      </c>
      <c r="G1702" s="218"/>
      <c r="H1702" s="221">
        <v>-3.96</v>
      </c>
      <c r="I1702" s="222"/>
      <c r="J1702" s="218"/>
      <c r="K1702" s="218"/>
      <c r="L1702" s="223"/>
      <c r="M1702" s="224"/>
      <c r="N1702" s="225"/>
      <c r="O1702" s="225"/>
      <c r="P1702" s="225"/>
      <c r="Q1702" s="225"/>
      <c r="R1702" s="225"/>
      <c r="S1702" s="225"/>
      <c r="T1702" s="226"/>
      <c r="AT1702" s="227" t="s">
        <v>162</v>
      </c>
      <c r="AU1702" s="227" t="s">
        <v>89</v>
      </c>
      <c r="AV1702" s="13" t="s">
        <v>89</v>
      </c>
      <c r="AW1702" s="13" t="s">
        <v>34</v>
      </c>
      <c r="AX1702" s="13" t="s">
        <v>80</v>
      </c>
      <c r="AY1702" s="227" t="s">
        <v>151</v>
      </c>
    </row>
    <row r="1703" spans="2:51" s="13" customFormat="1" ht="10.199999999999999">
      <c r="B1703" s="217"/>
      <c r="C1703" s="218"/>
      <c r="D1703" s="213" t="s">
        <v>162</v>
      </c>
      <c r="E1703" s="219" t="s">
        <v>1</v>
      </c>
      <c r="F1703" s="220" t="s">
        <v>1446</v>
      </c>
      <c r="G1703" s="218"/>
      <c r="H1703" s="221">
        <v>-2.35</v>
      </c>
      <c r="I1703" s="222"/>
      <c r="J1703" s="218"/>
      <c r="K1703" s="218"/>
      <c r="L1703" s="223"/>
      <c r="M1703" s="224"/>
      <c r="N1703" s="225"/>
      <c r="O1703" s="225"/>
      <c r="P1703" s="225"/>
      <c r="Q1703" s="225"/>
      <c r="R1703" s="225"/>
      <c r="S1703" s="225"/>
      <c r="T1703" s="226"/>
      <c r="AT1703" s="227" t="s">
        <v>162</v>
      </c>
      <c r="AU1703" s="227" t="s">
        <v>89</v>
      </c>
      <c r="AV1703" s="13" t="s">
        <v>89</v>
      </c>
      <c r="AW1703" s="13" t="s">
        <v>34</v>
      </c>
      <c r="AX1703" s="13" t="s">
        <v>80</v>
      </c>
      <c r="AY1703" s="227" t="s">
        <v>151</v>
      </c>
    </row>
    <row r="1704" spans="2:51" s="13" customFormat="1" ht="10.199999999999999">
      <c r="B1704" s="217"/>
      <c r="C1704" s="218"/>
      <c r="D1704" s="213" t="s">
        <v>162</v>
      </c>
      <c r="E1704" s="219" t="s">
        <v>1</v>
      </c>
      <c r="F1704" s="220" t="s">
        <v>1539</v>
      </c>
      <c r="G1704" s="218"/>
      <c r="H1704" s="221">
        <v>-27.28</v>
      </c>
      <c r="I1704" s="222"/>
      <c r="J1704" s="218"/>
      <c r="K1704" s="218"/>
      <c r="L1704" s="223"/>
      <c r="M1704" s="224"/>
      <c r="N1704" s="225"/>
      <c r="O1704" s="225"/>
      <c r="P1704" s="225"/>
      <c r="Q1704" s="225"/>
      <c r="R1704" s="225"/>
      <c r="S1704" s="225"/>
      <c r="T1704" s="226"/>
      <c r="AT1704" s="227" t="s">
        <v>162</v>
      </c>
      <c r="AU1704" s="227" t="s">
        <v>89</v>
      </c>
      <c r="AV1704" s="13" t="s">
        <v>89</v>
      </c>
      <c r="AW1704" s="13" t="s">
        <v>34</v>
      </c>
      <c r="AX1704" s="13" t="s">
        <v>80</v>
      </c>
      <c r="AY1704" s="227" t="s">
        <v>151</v>
      </c>
    </row>
    <row r="1705" spans="2:51" s="13" customFormat="1" ht="10.199999999999999">
      <c r="B1705" s="217"/>
      <c r="C1705" s="218"/>
      <c r="D1705" s="213" t="s">
        <v>162</v>
      </c>
      <c r="E1705" s="219" t="s">
        <v>1</v>
      </c>
      <c r="F1705" s="220" t="s">
        <v>1448</v>
      </c>
      <c r="G1705" s="218"/>
      <c r="H1705" s="221">
        <v>-6.82</v>
      </c>
      <c r="I1705" s="222"/>
      <c r="J1705" s="218"/>
      <c r="K1705" s="218"/>
      <c r="L1705" s="223"/>
      <c r="M1705" s="224"/>
      <c r="N1705" s="225"/>
      <c r="O1705" s="225"/>
      <c r="P1705" s="225"/>
      <c r="Q1705" s="225"/>
      <c r="R1705" s="225"/>
      <c r="S1705" s="225"/>
      <c r="T1705" s="226"/>
      <c r="AT1705" s="227" t="s">
        <v>162</v>
      </c>
      <c r="AU1705" s="227" t="s">
        <v>89</v>
      </c>
      <c r="AV1705" s="13" t="s">
        <v>89</v>
      </c>
      <c r="AW1705" s="13" t="s">
        <v>34</v>
      </c>
      <c r="AX1705" s="13" t="s">
        <v>80</v>
      </c>
      <c r="AY1705" s="227" t="s">
        <v>151</v>
      </c>
    </row>
    <row r="1706" spans="2:51" s="13" customFormat="1" ht="10.199999999999999">
      <c r="B1706" s="217"/>
      <c r="C1706" s="218"/>
      <c r="D1706" s="213" t="s">
        <v>162</v>
      </c>
      <c r="E1706" s="219" t="s">
        <v>1</v>
      </c>
      <c r="F1706" s="220" t="s">
        <v>1449</v>
      </c>
      <c r="G1706" s="218"/>
      <c r="H1706" s="221">
        <v>-6.44</v>
      </c>
      <c r="I1706" s="222"/>
      <c r="J1706" s="218"/>
      <c r="K1706" s="218"/>
      <c r="L1706" s="223"/>
      <c r="M1706" s="224"/>
      <c r="N1706" s="225"/>
      <c r="O1706" s="225"/>
      <c r="P1706" s="225"/>
      <c r="Q1706" s="225"/>
      <c r="R1706" s="225"/>
      <c r="S1706" s="225"/>
      <c r="T1706" s="226"/>
      <c r="AT1706" s="227" t="s">
        <v>162</v>
      </c>
      <c r="AU1706" s="227" t="s">
        <v>89</v>
      </c>
      <c r="AV1706" s="13" t="s">
        <v>89</v>
      </c>
      <c r="AW1706" s="13" t="s">
        <v>34</v>
      </c>
      <c r="AX1706" s="13" t="s">
        <v>80</v>
      </c>
      <c r="AY1706" s="227" t="s">
        <v>151</v>
      </c>
    </row>
    <row r="1707" spans="2:51" s="13" customFormat="1" ht="10.199999999999999">
      <c r="B1707" s="217"/>
      <c r="C1707" s="218"/>
      <c r="D1707" s="213" t="s">
        <v>162</v>
      </c>
      <c r="E1707" s="219" t="s">
        <v>1</v>
      </c>
      <c r="F1707" s="220" t="s">
        <v>1450</v>
      </c>
      <c r="G1707" s="218"/>
      <c r="H1707" s="221">
        <v>-5.13</v>
      </c>
      <c r="I1707" s="222"/>
      <c r="J1707" s="218"/>
      <c r="K1707" s="218"/>
      <c r="L1707" s="223"/>
      <c r="M1707" s="224"/>
      <c r="N1707" s="225"/>
      <c r="O1707" s="225"/>
      <c r="P1707" s="225"/>
      <c r="Q1707" s="225"/>
      <c r="R1707" s="225"/>
      <c r="S1707" s="225"/>
      <c r="T1707" s="226"/>
      <c r="AT1707" s="227" t="s">
        <v>162</v>
      </c>
      <c r="AU1707" s="227" t="s">
        <v>89</v>
      </c>
      <c r="AV1707" s="13" t="s">
        <v>89</v>
      </c>
      <c r="AW1707" s="13" t="s">
        <v>34</v>
      </c>
      <c r="AX1707" s="13" t="s">
        <v>80</v>
      </c>
      <c r="AY1707" s="227" t="s">
        <v>151</v>
      </c>
    </row>
    <row r="1708" spans="2:51" s="13" customFormat="1" ht="10.199999999999999">
      <c r="B1708" s="217"/>
      <c r="C1708" s="218"/>
      <c r="D1708" s="213" t="s">
        <v>162</v>
      </c>
      <c r="E1708" s="219" t="s">
        <v>1</v>
      </c>
      <c r="F1708" s="220" t="s">
        <v>1431</v>
      </c>
      <c r="G1708" s="218"/>
      <c r="H1708" s="221">
        <v>-1.5760000000000001</v>
      </c>
      <c r="I1708" s="222"/>
      <c r="J1708" s="218"/>
      <c r="K1708" s="218"/>
      <c r="L1708" s="223"/>
      <c r="M1708" s="224"/>
      <c r="N1708" s="225"/>
      <c r="O1708" s="225"/>
      <c r="P1708" s="225"/>
      <c r="Q1708" s="225"/>
      <c r="R1708" s="225"/>
      <c r="S1708" s="225"/>
      <c r="T1708" s="226"/>
      <c r="AT1708" s="227" t="s">
        <v>162</v>
      </c>
      <c r="AU1708" s="227" t="s">
        <v>89</v>
      </c>
      <c r="AV1708" s="13" t="s">
        <v>89</v>
      </c>
      <c r="AW1708" s="13" t="s">
        <v>34</v>
      </c>
      <c r="AX1708" s="13" t="s">
        <v>80</v>
      </c>
      <c r="AY1708" s="227" t="s">
        <v>151</v>
      </c>
    </row>
    <row r="1709" spans="2:51" s="16" customFormat="1" ht="10.199999999999999">
      <c r="B1709" s="259"/>
      <c r="C1709" s="260"/>
      <c r="D1709" s="213" t="s">
        <v>162</v>
      </c>
      <c r="E1709" s="261" t="s">
        <v>1</v>
      </c>
      <c r="F1709" s="262" t="s">
        <v>274</v>
      </c>
      <c r="G1709" s="260"/>
      <c r="H1709" s="263">
        <v>133.36500000000001</v>
      </c>
      <c r="I1709" s="264"/>
      <c r="J1709" s="260"/>
      <c r="K1709" s="260"/>
      <c r="L1709" s="265"/>
      <c r="M1709" s="266"/>
      <c r="N1709" s="267"/>
      <c r="O1709" s="267"/>
      <c r="P1709" s="267"/>
      <c r="Q1709" s="267"/>
      <c r="R1709" s="267"/>
      <c r="S1709" s="267"/>
      <c r="T1709" s="268"/>
      <c r="AT1709" s="269" t="s">
        <v>162</v>
      </c>
      <c r="AU1709" s="269" t="s">
        <v>89</v>
      </c>
      <c r="AV1709" s="16" t="s">
        <v>170</v>
      </c>
      <c r="AW1709" s="16" t="s">
        <v>34</v>
      </c>
      <c r="AX1709" s="16" t="s">
        <v>80</v>
      </c>
      <c r="AY1709" s="269" t="s">
        <v>151</v>
      </c>
    </row>
    <row r="1710" spans="2:51" s="15" customFormat="1" ht="10.199999999999999">
      <c r="B1710" s="239"/>
      <c r="C1710" s="240"/>
      <c r="D1710" s="213" t="s">
        <v>162</v>
      </c>
      <c r="E1710" s="241" t="s">
        <v>1</v>
      </c>
      <c r="F1710" s="242" t="s">
        <v>395</v>
      </c>
      <c r="G1710" s="240"/>
      <c r="H1710" s="241" t="s">
        <v>1</v>
      </c>
      <c r="I1710" s="243"/>
      <c r="J1710" s="240"/>
      <c r="K1710" s="240"/>
      <c r="L1710" s="244"/>
      <c r="M1710" s="245"/>
      <c r="N1710" s="246"/>
      <c r="O1710" s="246"/>
      <c r="P1710" s="246"/>
      <c r="Q1710" s="246"/>
      <c r="R1710" s="246"/>
      <c r="S1710" s="246"/>
      <c r="T1710" s="247"/>
      <c r="AT1710" s="248" t="s">
        <v>162</v>
      </c>
      <c r="AU1710" s="248" t="s">
        <v>89</v>
      </c>
      <c r="AV1710" s="15" t="s">
        <v>85</v>
      </c>
      <c r="AW1710" s="15" t="s">
        <v>34</v>
      </c>
      <c r="AX1710" s="15" t="s">
        <v>80</v>
      </c>
      <c r="AY1710" s="248" t="s">
        <v>151</v>
      </c>
    </row>
    <row r="1711" spans="2:51" s="13" customFormat="1" ht="10.199999999999999">
      <c r="B1711" s="217"/>
      <c r="C1711" s="218"/>
      <c r="D1711" s="213" t="s">
        <v>162</v>
      </c>
      <c r="E1711" s="219" t="s">
        <v>1</v>
      </c>
      <c r="F1711" s="220" t="s">
        <v>1540</v>
      </c>
      <c r="G1711" s="218"/>
      <c r="H1711" s="221">
        <v>59.52</v>
      </c>
      <c r="I1711" s="222"/>
      <c r="J1711" s="218"/>
      <c r="K1711" s="218"/>
      <c r="L1711" s="223"/>
      <c r="M1711" s="224"/>
      <c r="N1711" s="225"/>
      <c r="O1711" s="225"/>
      <c r="P1711" s="225"/>
      <c r="Q1711" s="225"/>
      <c r="R1711" s="225"/>
      <c r="S1711" s="225"/>
      <c r="T1711" s="226"/>
      <c r="AT1711" s="227" t="s">
        <v>162</v>
      </c>
      <c r="AU1711" s="227" t="s">
        <v>89</v>
      </c>
      <c r="AV1711" s="13" t="s">
        <v>89</v>
      </c>
      <c r="AW1711" s="13" t="s">
        <v>34</v>
      </c>
      <c r="AX1711" s="13" t="s">
        <v>80</v>
      </c>
      <c r="AY1711" s="227" t="s">
        <v>151</v>
      </c>
    </row>
    <row r="1712" spans="2:51" s="13" customFormat="1" ht="10.199999999999999">
      <c r="B1712" s="217"/>
      <c r="C1712" s="218"/>
      <c r="D1712" s="213" t="s">
        <v>162</v>
      </c>
      <c r="E1712" s="219" t="s">
        <v>1</v>
      </c>
      <c r="F1712" s="220" t="s">
        <v>1452</v>
      </c>
      <c r="G1712" s="218"/>
      <c r="H1712" s="221">
        <v>1.0049999999999999</v>
      </c>
      <c r="I1712" s="222"/>
      <c r="J1712" s="218"/>
      <c r="K1712" s="218"/>
      <c r="L1712" s="223"/>
      <c r="M1712" s="224"/>
      <c r="N1712" s="225"/>
      <c r="O1712" s="225"/>
      <c r="P1712" s="225"/>
      <c r="Q1712" s="225"/>
      <c r="R1712" s="225"/>
      <c r="S1712" s="225"/>
      <c r="T1712" s="226"/>
      <c r="AT1712" s="227" t="s">
        <v>162</v>
      </c>
      <c r="AU1712" s="227" t="s">
        <v>89</v>
      </c>
      <c r="AV1712" s="13" t="s">
        <v>89</v>
      </c>
      <c r="AW1712" s="13" t="s">
        <v>34</v>
      </c>
      <c r="AX1712" s="13" t="s">
        <v>80</v>
      </c>
      <c r="AY1712" s="227" t="s">
        <v>151</v>
      </c>
    </row>
    <row r="1713" spans="2:51" s="15" customFormat="1" ht="10.199999999999999">
      <c r="B1713" s="239"/>
      <c r="C1713" s="240"/>
      <c r="D1713" s="213" t="s">
        <v>162</v>
      </c>
      <c r="E1713" s="241" t="s">
        <v>1</v>
      </c>
      <c r="F1713" s="242" t="s">
        <v>238</v>
      </c>
      <c r="G1713" s="240"/>
      <c r="H1713" s="241" t="s">
        <v>1</v>
      </c>
      <c r="I1713" s="243"/>
      <c r="J1713" s="240"/>
      <c r="K1713" s="240"/>
      <c r="L1713" s="244"/>
      <c r="M1713" s="245"/>
      <c r="N1713" s="246"/>
      <c r="O1713" s="246"/>
      <c r="P1713" s="246"/>
      <c r="Q1713" s="246"/>
      <c r="R1713" s="246"/>
      <c r="S1713" s="246"/>
      <c r="T1713" s="247"/>
      <c r="AT1713" s="248" t="s">
        <v>162</v>
      </c>
      <c r="AU1713" s="248" t="s">
        <v>89</v>
      </c>
      <c r="AV1713" s="15" t="s">
        <v>85</v>
      </c>
      <c r="AW1713" s="15" t="s">
        <v>34</v>
      </c>
      <c r="AX1713" s="15" t="s">
        <v>80</v>
      </c>
      <c r="AY1713" s="248" t="s">
        <v>151</v>
      </c>
    </row>
    <row r="1714" spans="2:51" s="13" customFormat="1" ht="10.199999999999999">
      <c r="B1714" s="217"/>
      <c r="C1714" s="218"/>
      <c r="D1714" s="213" t="s">
        <v>162</v>
      </c>
      <c r="E1714" s="219" t="s">
        <v>1</v>
      </c>
      <c r="F1714" s="220" t="s">
        <v>1453</v>
      </c>
      <c r="G1714" s="218"/>
      <c r="H1714" s="221">
        <v>-4.2</v>
      </c>
      <c r="I1714" s="222"/>
      <c r="J1714" s="218"/>
      <c r="K1714" s="218"/>
      <c r="L1714" s="223"/>
      <c r="M1714" s="224"/>
      <c r="N1714" s="225"/>
      <c r="O1714" s="225"/>
      <c r="P1714" s="225"/>
      <c r="Q1714" s="225"/>
      <c r="R1714" s="225"/>
      <c r="S1714" s="225"/>
      <c r="T1714" s="226"/>
      <c r="AT1714" s="227" t="s">
        <v>162</v>
      </c>
      <c r="AU1714" s="227" t="s">
        <v>89</v>
      </c>
      <c r="AV1714" s="13" t="s">
        <v>89</v>
      </c>
      <c r="AW1714" s="13" t="s">
        <v>34</v>
      </c>
      <c r="AX1714" s="13" t="s">
        <v>80</v>
      </c>
      <c r="AY1714" s="227" t="s">
        <v>151</v>
      </c>
    </row>
    <row r="1715" spans="2:51" s="13" customFormat="1" ht="10.199999999999999">
      <c r="B1715" s="217"/>
      <c r="C1715" s="218"/>
      <c r="D1715" s="213" t="s">
        <v>162</v>
      </c>
      <c r="E1715" s="219" t="s">
        <v>1</v>
      </c>
      <c r="F1715" s="220" t="s">
        <v>1431</v>
      </c>
      <c r="G1715" s="218"/>
      <c r="H1715" s="221">
        <v>-1.5760000000000001</v>
      </c>
      <c r="I1715" s="222"/>
      <c r="J1715" s="218"/>
      <c r="K1715" s="218"/>
      <c r="L1715" s="223"/>
      <c r="M1715" s="224"/>
      <c r="N1715" s="225"/>
      <c r="O1715" s="225"/>
      <c r="P1715" s="225"/>
      <c r="Q1715" s="225"/>
      <c r="R1715" s="225"/>
      <c r="S1715" s="225"/>
      <c r="T1715" s="226"/>
      <c r="AT1715" s="227" t="s">
        <v>162</v>
      </c>
      <c r="AU1715" s="227" t="s">
        <v>89</v>
      </c>
      <c r="AV1715" s="13" t="s">
        <v>89</v>
      </c>
      <c r="AW1715" s="13" t="s">
        <v>34</v>
      </c>
      <c r="AX1715" s="13" t="s">
        <v>80</v>
      </c>
      <c r="AY1715" s="227" t="s">
        <v>151</v>
      </c>
    </row>
    <row r="1716" spans="2:51" s="16" customFormat="1" ht="10.199999999999999">
      <c r="B1716" s="259"/>
      <c r="C1716" s="260"/>
      <c r="D1716" s="213" t="s">
        <v>162</v>
      </c>
      <c r="E1716" s="261" t="s">
        <v>1</v>
      </c>
      <c r="F1716" s="262" t="s">
        <v>274</v>
      </c>
      <c r="G1716" s="260"/>
      <c r="H1716" s="263">
        <v>54.749000000000002</v>
      </c>
      <c r="I1716" s="264"/>
      <c r="J1716" s="260"/>
      <c r="K1716" s="260"/>
      <c r="L1716" s="265"/>
      <c r="M1716" s="266"/>
      <c r="N1716" s="267"/>
      <c r="O1716" s="267"/>
      <c r="P1716" s="267"/>
      <c r="Q1716" s="267"/>
      <c r="R1716" s="267"/>
      <c r="S1716" s="267"/>
      <c r="T1716" s="268"/>
      <c r="AT1716" s="269" t="s">
        <v>162</v>
      </c>
      <c r="AU1716" s="269" t="s">
        <v>89</v>
      </c>
      <c r="AV1716" s="16" t="s">
        <v>170</v>
      </c>
      <c r="AW1716" s="16" t="s">
        <v>34</v>
      </c>
      <c r="AX1716" s="16" t="s">
        <v>80</v>
      </c>
      <c r="AY1716" s="269" t="s">
        <v>151</v>
      </c>
    </row>
    <row r="1717" spans="2:51" s="15" customFormat="1" ht="10.199999999999999">
      <c r="B1717" s="239"/>
      <c r="C1717" s="240"/>
      <c r="D1717" s="213" t="s">
        <v>162</v>
      </c>
      <c r="E1717" s="241" t="s">
        <v>1</v>
      </c>
      <c r="F1717" s="242" t="s">
        <v>233</v>
      </c>
      <c r="G1717" s="240"/>
      <c r="H1717" s="241" t="s">
        <v>1</v>
      </c>
      <c r="I1717" s="243"/>
      <c r="J1717" s="240"/>
      <c r="K1717" s="240"/>
      <c r="L1717" s="244"/>
      <c r="M1717" s="245"/>
      <c r="N1717" s="246"/>
      <c r="O1717" s="246"/>
      <c r="P1717" s="246"/>
      <c r="Q1717" s="246"/>
      <c r="R1717" s="246"/>
      <c r="S1717" s="246"/>
      <c r="T1717" s="247"/>
      <c r="AT1717" s="248" t="s">
        <v>162</v>
      </c>
      <c r="AU1717" s="248" t="s">
        <v>89</v>
      </c>
      <c r="AV1717" s="15" t="s">
        <v>85</v>
      </c>
      <c r="AW1717" s="15" t="s">
        <v>34</v>
      </c>
      <c r="AX1717" s="15" t="s">
        <v>80</v>
      </c>
      <c r="AY1717" s="248" t="s">
        <v>151</v>
      </c>
    </row>
    <row r="1718" spans="2:51" s="13" customFormat="1" ht="10.199999999999999">
      <c r="B1718" s="217"/>
      <c r="C1718" s="218"/>
      <c r="D1718" s="213" t="s">
        <v>162</v>
      </c>
      <c r="E1718" s="219" t="s">
        <v>1</v>
      </c>
      <c r="F1718" s="220" t="s">
        <v>1541</v>
      </c>
      <c r="G1718" s="218"/>
      <c r="H1718" s="221">
        <v>18.850000000000001</v>
      </c>
      <c r="I1718" s="222"/>
      <c r="J1718" s="218"/>
      <c r="K1718" s="218"/>
      <c r="L1718" s="223"/>
      <c r="M1718" s="224"/>
      <c r="N1718" s="225"/>
      <c r="O1718" s="225"/>
      <c r="P1718" s="225"/>
      <c r="Q1718" s="225"/>
      <c r="R1718" s="225"/>
      <c r="S1718" s="225"/>
      <c r="T1718" s="226"/>
      <c r="AT1718" s="227" t="s">
        <v>162</v>
      </c>
      <c r="AU1718" s="227" t="s">
        <v>89</v>
      </c>
      <c r="AV1718" s="13" t="s">
        <v>89</v>
      </c>
      <c r="AW1718" s="13" t="s">
        <v>34</v>
      </c>
      <c r="AX1718" s="13" t="s">
        <v>80</v>
      </c>
      <c r="AY1718" s="227" t="s">
        <v>151</v>
      </c>
    </row>
    <row r="1719" spans="2:51" s="13" customFormat="1" ht="10.199999999999999">
      <c r="B1719" s="217"/>
      <c r="C1719" s="218"/>
      <c r="D1719" s="213" t="s">
        <v>162</v>
      </c>
      <c r="E1719" s="219" t="s">
        <v>1</v>
      </c>
      <c r="F1719" s="220" t="s">
        <v>1455</v>
      </c>
      <c r="G1719" s="218"/>
      <c r="H1719" s="221">
        <v>0.11</v>
      </c>
      <c r="I1719" s="222"/>
      <c r="J1719" s="218"/>
      <c r="K1719" s="218"/>
      <c r="L1719" s="223"/>
      <c r="M1719" s="224"/>
      <c r="N1719" s="225"/>
      <c r="O1719" s="225"/>
      <c r="P1719" s="225"/>
      <c r="Q1719" s="225"/>
      <c r="R1719" s="225"/>
      <c r="S1719" s="225"/>
      <c r="T1719" s="226"/>
      <c r="AT1719" s="227" t="s">
        <v>162</v>
      </c>
      <c r="AU1719" s="227" t="s">
        <v>89</v>
      </c>
      <c r="AV1719" s="13" t="s">
        <v>89</v>
      </c>
      <c r="AW1719" s="13" t="s">
        <v>34</v>
      </c>
      <c r="AX1719" s="13" t="s">
        <v>80</v>
      </c>
      <c r="AY1719" s="227" t="s">
        <v>151</v>
      </c>
    </row>
    <row r="1720" spans="2:51" s="13" customFormat="1" ht="10.199999999999999">
      <c r="B1720" s="217"/>
      <c r="C1720" s="218"/>
      <c r="D1720" s="213" t="s">
        <v>162</v>
      </c>
      <c r="E1720" s="219" t="s">
        <v>1</v>
      </c>
      <c r="F1720" s="220" t="s">
        <v>1456</v>
      </c>
      <c r="G1720" s="218"/>
      <c r="H1720" s="221">
        <v>0.54</v>
      </c>
      <c r="I1720" s="222"/>
      <c r="J1720" s="218"/>
      <c r="K1720" s="218"/>
      <c r="L1720" s="223"/>
      <c r="M1720" s="224"/>
      <c r="N1720" s="225"/>
      <c r="O1720" s="225"/>
      <c r="P1720" s="225"/>
      <c r="Q1720" s="225"/>
      <c r="R1720" s="225"/>
      <c r="S1720" s="225"/>
      <c r="T1720" s="226"/>
      <c r="AT1720" s="227" t="s">
        <v>162</v>
      </c>
      <c r="AU1720" s="227" t="s">
        <v>89</v>
      </c>
      <c r="AV1720" s="13" t="s">
        <v>89</v>
      </c>
      <c r="AW1720" s="13" t="s">
        <v>34</v>
      </c>
      <c r="AX1720" s="13" t="s">
        <v>80</v>
      </c>
      <c r="AY1720" s="227" t="s">
        <v>151</v>
      </c>
    </row>
    <row r="1721" spans="2:51" s="13" customFormat="1" ht="10.199999999999999">
      <c r="B1721" s="217"/>
      <c r="C1721" s="218"/>
      <c r="D1721" s="213" t="s">
        <v>162</v>
      </c>
      <c r="E1721" s="219" t="s">
        <v>1</v>
      </c>
      <c r="F1721" s="220" t="s">
        <v>397</v>
      </c>
      <c r="G1721" s="218"/>
      <c r="H1721" s="221">
        <v>10.965</v>
      </c>
      <c r="I1721" s="222"/>
      <c r="J1721" s="218"/>
      <c r="K1721" s="218"/>
      <c r="L1721" s="223"/>
      <c r="M1721" s="224"/>
      <c r="N1721" s="225"/>
      <c r="O1721" s="225"/>
      <c r="P1721" s="225"/>
      <c r="Q1721" s="225"/>
      <c r="R1721" s="225"/>
      <c r="S1721" s="225"/>
      <c r="T1721" s="226"/>
      <c r="AT1721" s="227" t="s">
        <v>162</v>
      </c>
      <c r="AU1721" s="227" t="s">
        <v>89</v>
      </c>
      <c r="AV1721" s="13" t="s">
        <v>89</v>
      </c>
      <c r="AW1721" s="13" t="s">
        <v>34</v>
      </c>
      <c r="AX1721" s="13" t="s">
        <v>80</v>
      </c>
      <c r="AY1721" s="227" t="s">
        <v>151</v>
      </c>
    </row>
    <row r="1722" spans="2:51" s="15" customFormat="1" ht="10.199999999999999">
      <c r="B1722" s="239"/>
      <c r="C1722" s="240"/>
      <c r="D1722" s="213" t="s">
        <v>162</v>
      </c>
      <c r="E1722" s="241" t="s">
        <v>1</v>
      </c>
      <c r="F1722" s="242" t="s">
        <v>238</v>
      </c>
      <c r="G1722" s="240"/>
      <c r="H1722" s="241" t="s">
        <v>1</v>
      </c>
      <c r="I1722" s="243"/>
      <c r="J1722" s="240"/>
      <c r="K1722" s="240"/>
      <c r="L1722" s="244"/>
      <c r="M1722" s="245"/>
      <c r="N1722" s="246"/>
      <c r="O1722" s="246"/>
      <c r="P1722" s="246"/>
      <c r="Q1722" s="246"/>
      <c r="R1722" s="246"/>
      <c r="S1722" s="246"/>
      <c r="T1722" s="247"/>
      <c r="AT1722" s="248" t="s">
        <v>162</v>
      </c>
      <c r="AU1722" s="248" t="s">
        <v>89</v>
      </c>
      <c r="AV1722" s="15" t="s">
        <v>85</v>
      </c>
      <c r="AW1722" s="15" t="s">
        <v>34</v>
      </c>
      <c r="AX1722" s="15" t="s">
        <v>80</v>
      </c>
      <c r="AY1722" s="248" t="s">
        <v>151</v>
      </c>
    </row>
    <row r="1723" spans="2:51" s="13" customFormat="1" ht="10.199999999999999">
      <c r="B1723" s="217"/>
      <c r="C1723" s="218"/>
      <c r="D1723" s="213" t="s">
        <v>162</v>
      </c>
      <c r="E1723" s="219" t="s">
        <v>1</v>
      </c>
      <c r="F1723" s="220" t="s">
        <v>1457</v>
      </c>
      <c r="G1723" s="218"/>
      <c r="H1723" s="221">
        <v>-0.16</v>
      </c>
      <c r="I1723" s="222"/>
      <c r="J1723" s="218"/>
      <c r="K1723" s="218"/>
      <c r="L1723" s="223"/>
      <c r="M1723" s="224"/>
      <c r="N1723" s="225"/>
      <c r="O1723" s="225"/>
      <c r="P1723" s="225"/>
      <c r="Q1723" s="225"/>
      <c r="R1723" s="225"/>
      <c r="S1723" s="225"/>
      <c r="T1723" s="226"/>
      <c r="AT1723" s="227" t="s">
        <v>162</v>
      </c>
      <c r="AU1723" s="227" t="s">
        <v>89</v>
      </c>
      <c r="AV1723" s="13" t="s">
        <v>89</v>
      </c>
      <c r="AW1723" s="13" t="s">
        <v>34</v>
      </c>
      <c r="AX1723" s="13" t="s">
        <v>80</v>
      </c>
      <c r="AY1723" s="227" t="s">
        <v>151</v>
      </c>
    </row>
    <row r="1724" spans="2:51" s="13" customFormat="1" ht="10.199999999999999">
      <c r="B1724" s="217"/>
      <c r="C1724" s="218"/>
      <c r="D1724" s="213" t="s">
        <v>162</v>
      </c>
      <c r="E1724" s="219" t="s">
        <v>1</v>
      </c>
      <c r="F1724" s="220" t="s">
        <v>1458</v>
      </c>
      <c r="G1724" s="218"/>
      <c r="H1724" s="221">
        <v>-0.89</v>
      </c>
      <c r="I1724" s="222"/>
      <c r="J1724" s="218"/>
      <c r="K1724" s="218"/>
      <c r="L1724" s="223"/>
      <c r="M1724" s="224"/>
      <c r="N1724" s="225"/>
      <c r="O1724" s="225"/>
      <c r="P1724" s="225"/>
      <c r="Q1724" s="225"/>
      <c r="R1724" s="225"/>
      <c r="S1724" s="225"/>
      <c r="T1724" s="226"/>
      <c r="AT1724" s="227" t="s">
        <v>162</v>
      </c>
      <c r="AU1724" s="227" t="s">
        <v>89</v>
      </c>
      <c r="AV1724" s="13" t="s">
        <v>89</v>
      </c>
      <c r="AW1724" s="13" t="s">
        <v>34</v>
      </c>
      <c r="AX1724" s="13" t="s">
        <v>80</v>
      </c>
      <c r="AY1724" s="227" t="s">
        <v>151</v>
      </c>
    </row>
    <row r="1725" spans="2:51" s="16" customFormat="1" ht="10.199999999999999">
      <c r="B1725" s="259"/>
      <c r="C1725" s="260"/>
      <c r="D1725" s="213" t="s">
        <v>162</v>
      </c>
      <c r="E1725" s="261" t="s">
        <v>1</v>
      </c>
      <c r="F1725" s="262" t="s">
        <v>274</v>
      </c>
      <c r="G1725" s="260"/>
      <c r="H1725" s="263">
        <v>29.414999999999999</v>
      </c>
      <c r="I1725" s="264"/>
      <c r="J1725" s="260"/>
      <c r="K1725" s="260"/>
      <c r="L1725" s="265"/>
      <c r="M1725" s="266"/>
      <c r="N1725" s="267"/>
      <c r="O1725" s="267"/>
      <c r="P1725" s="267"/>
      <c r="Q1725" s="267"/>
      <c r="R1725" s="267"/>
      <c r="S1725" s="267"/>
      <c r="T1725" s="268"/>
      <c r="AT1725" s="269" t="s">
        <v>162</v>
      </c>
      <c r="AU1725" s="269" t="s">
        <v>89</v>
      </c>
      <c r="AV1725" s="16" t="s">
        <v>170</v>
      </c>
      <c r="AW1725" s="16" t="s">
        <v>34</v>
      </c>
      <c r="AX1725" s="16" t="s">
        <v>80</v>
      </c>
      <c r="AY1725" s="269" t="s">
        <v>151</v>
      </c>
    </row>
    <row r="1726" spans="2:51" s="15" customFormat="1" ht="10.199999999999999">
      <c r="B1726" s="239"/>
      <c r="C1726" s="240"/>
      <c r="D1726" s="213" t="s">
        <v>162</v>
      </c>
      <c r="E1726" s="241" t="s">
        <v>1</v>
      </c>
      <c r="F1726" s="242" t="s">
        <v>275</v>
      </c>
      <c r="G1726" s="240"/>
      <c r="H1726" s="241" t="s">
        <v>1</v>
      </c>
      <c r="I1726" s="243"/>
      <c r="J1726" s="240"/>
      <c r="K1726" s="240"/>
      <c r="L1726" s="244"/>
      <c r="M1726" s="245"/>
      <c r="N1726" s="246"/>
      <c r="O1726" s="246"/>
      <c r="P1726" s="246"/>
      <c r="Q1726" s="246"/>
      <c r="R1726" s="246"/>
      <c r="S1726" s="246"/>
      <c r="T1726" s="247"/>
      <c r="AT1726" s="248" t="s">
        <v>162</v>
      </c>
      <c r="AU1726" s="248" t="s">
        <v>89</v>
      </c>
      <c r="AV1726" s="15" t="s">
        <v>85</v>
      </c>
      <c r="AW1726" s="15" t="s">
        <v>34</v>
      </c>
      <c r="AX1726" s="15" t="s">
        <v>80</v>
      </c>
      <c r="AY1726" s="248" t="s">
        <v>151</v>
      </c>
    </row>
    <row r="1727" spans="2:51" s="13" customFormat="1" ht="10.199999999999999">
      <c r="B1727" s="217"/>
      <c r="C1727" s="218"/>
      <c r="D1727" s="213" t="s">
        <v>162</v>
      </c>
      <c r="E1727" s="219" t="s">
        <v>1</v>
      </c>
      <c r="F1727" s="220" t="s">
        <v>1542</v>
      </c>
      <c r="G1727" s="218"/>
      <c r="H1727" s="221">
        <v>21.007999999999999</v>
      </c>
      <c r="I1727" s="222"/>
      <c r="J1727" s="218"/>
      <c r="K1727" s="218"/>
      <c r="L1727" s="223"/>
      <c r="M1727" s="224"/>
      <c r="N1727" s="225"/>
      <c r="O1727" s="225"/>
      <c r="P1727" s="225"/>
      <c r="Q1727" s="225"/>
      <c r="R1727" s="225"/>
      <c r="S1727" s="225"/>
      <c r="T1727" s="226"/>
      <c r="AT1727" s="227" t="s">
        <v>162</v>
      </c>
      <c r="AU1727" s="227" t="s">
        <v>89</v>
      </c>
      <c r="AV1727" s="13" t="s">
        <v>89</v>
      </c>
      <c r="AW1727" s="13" t="s">
        <v>34</v>
      </c>
      <c r="AX1727" s="13" t="s">
        <v>80</v>
      </c>
      <c r="AY1727" s="227" t="s">
        <v>151</v>
      </c>
    </row>
    <row r="1728" spans="2:51" s="13" customFormat="1" ht="10.199999999999999">
      <c r="B1728" s="217"/>
      <c r="C1728" s="218"/>
      <c r="D1728" s="213" t="s">
        <v>162</v>
      </c>
      <c r="E1728" s="219" t="s">
        <v>1</v>
      </c>
      <c r="F1728" s="220" t="s">
        <v>1543</v>
      </c>
      <c r="G1728" s="218"/>
      <c r="H1728" s="221">
        <v>0.77</v>
      </c>
      <c r="I1728" s="222"/>
      <c r="J1728" s="218"/>
      <c r="K1728" s="218"/>
      <c r="L1728" s="223"/>
      <c r="M1728" s="224"/>
      <c r="N1728" s="225"/>
      <c r="O1728" s="225"/>
      <c r="P1728" s="225"/>
      <c r="Q1728" s="225"/>
      <c r="R1728" s="225"/>
      <c r="S1728" s="225"/>
      <c r="T1728" s="226"/>
      <c r="AT1728" s="227" t="s">
        <v>162</v>
      </c>
      <c r="AU1728" s="227" t="s">
        <v>89</v>
      </c>
      <c r="AV1728" s="13" t="s">
        <v>89</v>
      </c>
      <c r="AW1728" s="13" t="s">
        <v>34</v>
      </c>
      <c r="AX1728" s="13" t="s">
        <v>80</v>
      </c>
      <c r="AY1728" s="227" t="s">
        <v>151</v>
      </c>
    </row>
    <row r="1729" spans="2:51" s="13" customFormat="1" ht="10.199999999999999">
      <c r="B1729" s="217"/>
      <c r="C1729" s="218"/>
      <c r="D1729" s="213" t="s">
        <v>162</v>
      </c>
      <c r="E1729" s="219" t="s">
        <v>1</v>
      </c>
      <c r="F1729" s="220" t="s">
        <v>1544</v>
      </c>
      <c r="G1729" s="218"/>
      <c r="H1729" s="221">
        <v>0.6</v>
      </c>
      <c r="I1729" s="222"/>
      <c r="J1729" s="218"/>
      <c r="K1729" s="218"/>
      <c r="L1729" s="223"/>
      <c r="M1729" s="224"/>
      <c r="N1729" s="225"/>
      <c r="O1729" s="225"/>
      <c r="P1729" s="225"/>
      <c r="Q1729" s="225"/>
      <c r="R1729" s="225"/>
      <c r="S1729" s="225"/>
      <c r="T1729" s="226"/>
      <c r="AT1729" s="227" t="s">
        <v>162</v>
      </c>
      <c r="AU1729" s="227" t="s">
        <v>89</v>
      </c>
      <c r="AV1729" s="13" t="s">
        <v>89</v>
      </c>
      <c r="AW1729" s="13" t="s">
        <v>34</v>
      </c>
      <c r="AX1729" s="13" t="s">
        <v>80</v>
      </c>
      <c r="AY1729" s="227" t="s">
        <v>151</v>
      </c>
    </row>
    <row r="1730" spans="2:51" s="13" customFormat="1" ht="10.199999999999999">
      <c r="B1730" s="217"/>
      <c r="C1730" s="218"/>
      <c r="D1730" s="213" t="s">
        <v>162</v>
      </c>
      <c r="E1730" s="219" t="s">
        <v>1</v>
      </c>
      <c r="F1730" s="220" t="s">
        <v>398</v>
      </c>
      <c r="G1730" s="218"/>
      <c r="H1730" s="221">
        <v>15.744</v>
      </c>
      <c r="I1730" s="222"/>
      <c r="J1730" s="218"/>
      <c r="K1730" s="218"/>
      <c r="L1730" s="223"/>
      <c r="M1730" s="224"/>
      <c r="N1730" s="225"/>
      <c r="O1730" s="225"/>
      <c r="P1730" s="225"/>
      <c r="Q1730" s="225"/>
      <c r="R1730" s="225"/>
      <c r="S1730" s="225"/>
      <c r="T1730" s="226"/>
      <c r="AT1730" s="227" t="s">
        <v>162</v>
      </c>
      <c r="AU1730" s="227" t="s">
        <v>89</v>
      </c>
      <c r="AV1730" s="13" t="s">
        <v>89</v>
      </c>
      <c r="AW1730" s="13" t="s">
        <v>34</v>
      </c>
      <c r="AX1730" s="13" t="s">
        <v>80</v>
      </c>
      <c r="AY1730" s="227" t="s">
        <v>151</v>
      </c>
    </row>
    <row r="1731" spans="2:51" s="15" customFormat="1" ht="10.199999999999999">
      <c r="B1731" s="239"/>
      <c r="C1731" s="240"/>
      <c r="D1731" s="213" t="s">
        <v>162</v>
      </c>
      <c r="E1731" s="241" t="s">
        <v>1</v>
      </c>
      <c r="F1731" s="242" t="s">
        <v>238</v>
      </c>
      <c r="G1731" s="240"/>
      <c r="H1731" s="241" t="s">
        <v>1</v>
      </c>
      <c r="I1731" s="243"/>
      <c r="J1731" s="240"/>
      <c r="K1731" s="240"/>
      <c r="L1731" s="244"/>
      <c r="M1731" s="245"/>
      <c r="N1731" s="246"/>
      <c r="O1731" s="246"/>
      <c r="P1731" s="246"/>
      <c r="Q1731" s="246"/>
      <c r="R1731" s="246"/>
      <c r="S1731" s="246"/>
      <c r="T1731" s="247"/>
      <c r="AT1731" s="248" t="s">
        <v>162</v>
      </c>
      <c r="AU1731" s="248" t="s">
        <v>89</v>
      </c>
      <c r="AV1731" s="15" t="s">
        <v>85</v>
      </c>
      <c r="AW1731" s="15" t="s">
        <v>34</v>
      </c>
      <c r="AX1731" s="15" t="s">
        <v>80</v>
      </c>
      <c r="AY1731" s="248" t="s">
        <v>151</v>
      </c>
    </row>
    <row r="1732" spans="2:51" s="13" customFormat="1" ht="10.199999999999999">
      <c r="B1732" s="217"/>
      <c r="C1732" s="218"/>
      <c r="D1732" s="213" t="s">
        <v>162</v>
      </c>
      <c r="E1732" s="219" t="s">
        <v>1</v>
      </c>
      <c r="F1732" s="220" t="s">
        <v>1545</v>
      </c>
      <c r="G1732" s="218"/>
      <c r="H1732" s="221">
        <v>-0.32</v>
      </c>
      <c r="I1732" s="222"/>
      <c r="J1732" s="218"/>
      <c r="K1732" s="218"/>
      <c r="L1732" s="223"/>
      <c r="M1732" s="224"/>
      <c r="N1732" s="225"/>
      <c r="O1732" s="225"/>
      <c r="P1732" s="225"/>
      <c r="Q1732" s="225"/>
      <c r="R1732" s="225"/>
      <c r="S1732" s="225"/>
      <c r="T1732" s="226"/>
      <c r="AT1732" s="227" t="s">
        <v>162</v>
      </c>
      <c r="AU1732" s="227" t="s">
        <v>89</v>
      </c>
      <c r="AV1732" s="13" t="s">
        <v>89</v>
      </c>
      <c r="AW1732" s="13" t="s">
        <v>34</v>
      </c>
      <c r="AX1732" s="13" t="s">
        <v>80</v>
      </c>
      <c r="AY1732" s="227" t="s">
        <v>151</v>
      </c>
    </row>
    <row r="1733" spans="2:51" s="13" customFormat="1" ht="10.199999999999999">
      <c r="B1733" s="217"/>
      <c r="C1733" s="218"/>
      <c r="D1733" s="213" t="s">
        <v>162</v>
      </c>
      <c r="E1733" s="219" t="s">
        <v>1</v>
      </c>
      <c r="F1733" s="220" t="s">
        <v>1546</v>
      </c>
      <c r="G1733" s="218"/>
      <c r="H1733" s="221">
        <v>-1.32</v>
      </c>
      <c r="I1733" s="222"/>
      <c r="J1733" s="218"/>
      <c r="K1733" s="218"/>
      <c r="L1733" s="223"/>
      <c r="M1733" s="224"/>
      <c r="N1733" s="225"/>
      <c r="O1733" s="225"/>
      <c r="P1733" s="225"/>
      <c r="Q1733" s="225"/>
      <c r="R1733" s="225"/>
      <c r="S1733" s="225"/>
      <c r="T1733" s="226"/>
      <c r="AT1733" s="227" t="s">
        <v>162</v>
      </c>
      <c r="AU1733" s="227" t="s">
        <v>89</v>
      </c>
      <c r="AV1733" s="13" t="s">
        <v>89</v>
      </c>
      <c r="AW1733" s="13" t="s">
        <v>34</v>
      </c>
      <c r="AX1733" s="13" t="s">
        <v>80</v>
      </c>
      <c r="AY1733" s="227" t="s">
        <v>151</v>
      </c>
    </row>
    <row r="1734" spans="2:51" s="16" customFormat="1" ht="10.199999999999999">
      <c r="B1734" s="259"/>
      <c r="C1734" s="260"/>
      <c r="D1734" s="213" t="s">
        <v>162</v>
      </c>
      <c r="E1734" s="261" t="s">
        <v>1</v>
      </c>
      <c r="F1734" s="262" t="s">
        <v>274</v>
      </c>
      <c r="G1734" s="260"/>
      <c r="H1734" s="263">
        <v>36.481999999999999</v>
      </c>
      <c r="I1734" s="264"/>
      <c r="J1734" s="260"/>
      <c r="K1734" s="260"/>
      <c r="L1734" s="265"/>
      <c r="M1734" s="266"/>
      <c r="N1734" s="267"/>
      <c r="O1734" s="267"/>
      <c r="P1734" s="267"/>
      <c r="Q1734" s="267"/>
      <c r="R1734" s="267"/>
      <c r="S1734" s="267"/>
      <c r="T1734" s="268"/>
      <c r="AT1734" s="269" t="s">
        <v>162</v>
      </c>
      <c r="AU1734" s="269" t="s">
        <v>89</v>
      </c>
      <c r="AV1734" s="16" t="s">
        <v>170</v>
      </c>
      <c r="AW1734" s="16" t="s">
        <v>34</v>
      </c>
      <c r="AX1734" s="16" t="s">
        <v>80</v>
      </c>
      <c r="AY1734" s="269" t="s">
        <v>151</v>
      </c>
    </row>
    <row r="1735" spans="2:51" s="15" customFormat="1" ht="10.199999999999999">
      <c r="B1735" s="239"/>
      <c r="C1735" s="240"/>
      <c r="D1735" s="213" t="s">
        <v>162</v>
      </c>
      <c r="E1735" s="241" t="s">
        <v>1</v>
      </c>
      <c r="F1735" s="242" t="s">
        <v>399</v>
      </c>
      <c r="G1735" s="240"/>
      <c r="H1735" s="241" t="s">
        <v>1</v>
      </c>
      <c r="I1735" s="243"/>
      <c r="J1735" s="240"/>
      <c r="K1735" s="240"/>
      <c r="L1735" s="244"/>
      <c r="M1735" s="245"/>
      <c r="N1735" s="246"/>
      <c r="O1735" s="246"/>
      <c r="P1735" s="246"/>
      <c r="Q1735" s="246"/>
      <c r="R1735" s="246"/>
      <c r="S1735" s="246"/>
      <c r="T1735" s="247"/>
      <c r="AT1735" s="248" t="s">
        <v>162</v>
      </c>
      <c r="AU1735" s="248" t="s">
        <v>89</v>
      </c>
      <c r="AV1735" s="15" t="s">
        <v>85</v>
      </c>
      <c r="AW1735" s="15" t="s">
        <v>34</v>
      </c>
      <c r="AX1735" s="15" t="s">
        <v>80</v>
      </c>
      <c r="AY1735" s="248" t="s">
        <v>151</v>
      </c>
    </row>
    <row r="1736" spans="2:51" s="13" customFormat="1" ht="10.199999999999999">
      <c r="B1736" s="217"/>
      <c r="C1736" s="218"/>
      <c r="D1736" s="213" t="s">
        <v>162</v>
      </c>
      <c r="E1736" s="219" t="s">
        <v>1</v>
      </c>
      <c r="F1736" s="220" t="s">
        <v>400</v>
      </c>
      <c r="G1736" s="218"/>
      <c r="H1736" s="221">
        <v>2.66</v>
      </c>
      <c r="I1736" s="222"/>
      <c r="J1736" s="218"/>
      <c r="K1736" s="218"/>
      <c r="L1736" s="223"/>
      <c r="M1736" s="224"/>
      <c r="N1736" s="225"/>
      <c r="O1736" s="225"/>
      <c r="P1736" s="225"/>
      <c r="Q1736" s="225"/>
      <c r="R1736" s="225"/>
      <c r="S1736" s="225"/>
      <c r="T1736" s="226"/>
      <c r="AT1736" s="227" t="s">
        <v>162</v>
      </c>
      <c r="AU1736" s="227" t="s">
        <v>89</v>
      </c>
      <c r="AV1736" s="13" t="s">
        <v>89</v>
      </c>
      <c r="AW1736" s="13" t="s">
        <v>34</v>
      </c>
      <c r="AX1736" s="13" t="s">
        <v>80</v>
      </c>
      <c r="AY1736" s="227" t="s">
        <v>151</v>
      </c>
    </row>
    <row r="1737" spans="2:51" s="13" customFormat="1" ht="10.199999999999999">
      <c r="B1737" s="217"/>
      <c r="C1737" s="218"/>
      <c r="D1737" s="213" t="s">
        <v>162</v>
      </c>
      <c r="E1737" s="219" t="s">
        <v>1</v>
      </c>
      <c r="F1737" s="220" t="s">
        <v>1464</v>
      </c>
      <c r="G1737" s="218"/>
      <c r="H1737" s="221">
        <v>14.25</v>
      </c>
      <c r="I1737" s="222"/>
      <c r="J1737" s="218"/>
      <c r="K1737" s="218"/>
      <c r="L1737" s="223"/>
      <c r="M1737" s="224"/>
      <c r="N1737" s="225"/>
      <c r="O1737" s="225"/>
      <c r="P1737" s="225"/>
      <c r="Q1737" s="225"/>
      <c r="R1737" s="225"/>
      <c r="S1737" s="225"/>
      <c r="T1737" s="226"/>
      <c r="AT1737" s="227" t="s">
        <v>162</v>
      </c>
      <c r="AU1737" s="227" t="s">
        <v>89</v>
      </c>
      <c r="AV1737" s="13" t="s">
        <v>89</v>
      </c>
      <c r="AW1737" s="13" t="s">
        <v>34</v>
      </c>
      <c r="AX1737" s="13" t="s">
        <v>80</v>
      </c>
      <c r="AY1737" s="227" t="s">
        <v>151</v>
      </c>
    </row>
    <row r="1738" spans="2:51" s="13" customFormat="1" ht="10.199999999999999">
      <c r="B1738" s="217"/>
      <c r="C1738" s="218"/>
      <c r="D1738" s="213" t="s">
        <v>162</v>
      </c>
      <c r="E1738" s="219" t="s">
        <v>1</v>
      </c>
      <c r="F1738" s="220" t="s">
        <v>1465</v>
      </c>
      <c r="G1738" s="218"/>
      <c r="H1738" s="221">
        <v>2.0350000000000001</v>
      </c>
      <c r="I1738" s="222"/>
      <c r="J1738" s="218"/>
      <c r="K1738" s="218"/>
      <c r="L1738" s="223"/>
      <c r="M1738" s="224"/>
      <c r="N1738" s="225"/>
      <c r="O1738" s="225"/>
      <c r="P1738" s="225"/>
      <c r="Q1738" s="225"/>
      <c r="R1738" s="225"/>
      <c r="S1738" s="225"/>
      <c r="T1738" s="226"/>
      <c r="AT1738" s="227" t="s">
        <v>162</v>
      </c>
      <c r="AU1738" s="227" t="s">
        <v>89</v>
      </c>
      <c r="AV1738" s="13" t="s">
        <v>89</v>
      </c>
      <c r="AW1738" s="13" t="s">
        <v>34</v>
      </c>
      <c r="AX1738" s="13" t="s">
        <v>80</v>
      </c>
      <c r="AY1738" s="227" t="s">
        <v>151</v>
      </c>
    </row>
    <row r="1739" spans="2:51" s="13" customFormat="1" ht="10.199999999999999">
      <c r="B1739" s="217"/>
      <c r="C1739" s="218"/>
      <c r="D1739" s="213" t="s">
        <v>162</v>
      </c>
      <c r="E1739" s="219" t="s">
        <v>1</v>
      </c>
      <c r="F1739" s="220" t="s">
        <v>1466</v>
      </c>
      <c r="G1739" s="218"/>
      <c r="H1739" s="221">
        <v>0.70499999999999996</v>
      </c>
      <c r="I1739" s="222"/>
      <c r="J1739" s="218"/>
      <c r="K1739" s="218"/>
      <c r="L1739" s="223"/>
      <c r="M1739" s="224"/>
      <c r="N1739" s="225"/>
      <c r="O1739" s="225"/>
      <c r="P1739" s="225"/>
      <c r="Q1739" s="225"/>
      <c r="R1739" s="225"/>
      <c r="S1739" s="225"/>
      <c r="T1739" s="226"/>
      <c r="AT1739" s="227" t="s">
        <v>162</v>
      </c>
      <c r="AU1739" s="227" t="s">
        <v>89</v>
      </c>
      <c r="AV1739" s="13" t="s">
        <v>89</v>
      </c>
      <c r="AW1739" s="13" t="s">
        <v>34</v>
      </c>
      <c r="AX1739" s="13" t="s">
        <v>80</v>
      </c>
      <c r="AY1739" s="227" t="s">
        <v>151</v>
      </c>
    </row>
    <row r="1740" spans="2:51" s="13" customFormat="1" ht="10.199999999999999">
      <c r="B1740" s="217"/>
      <c r="C1740" s="218"/>
      <c r="D1740" s="213" t="s">
        <v>162</v>
      </c>
      <c r="E1740" s="219" t="s">
        <v>1</v>
      </c>
      <c r="F1740" s="220" t="s">
        <v>1467</v>
      </c>
      <c r="G1740" s="218"/>
      <c r="H1740" s="221">
        <v>0.52500000000000002</v>
      </c>
      <c r="I1740" s="222"/>
      <c r="J1740" s="218"/>
      <c r="K1740" s="218"/>
      <c r="L1740" s="223"/>
      <c r="M1740" s="224"/>
      <c r="N1740" s="225"/>
      <c r="O1740" s="225"/>
      <c r="P1740" s="225"/>
      <c r="Q1740" s="225"/>
      <c r="R1740" s="225"/>
      <c r="S1740" s="225"/>
      <c r="T1740" s="226"/>
      <c r="AT1740" s="227" t="s">
        <v>162</v>
      </c>
      <c r="AU1740" s="227" t="s">
        <v>89</v>
      </c>
      <c r="AV1740" s="13" t="s">
        <v>89</v>
      </c>
      <c r="AW1740" s="13" t="s">
        <v>34</v>
      </c>
      <c r="AX1740" s="13" t="s">
        <v>80</v>
      </c>
      <c r="AY1740" s="227" t="s">
        <v>151</v>
      </c>
    </row>
    <row r="1741" spans="2:51" s="13" customFormat="1" ht="10.199999999999999">
      <c r="B1741" s="217"/>
      <c r="C1741" s="218"/>
      <c r="D1741" s="213" t="s">
        <v>162</v>
      </c>
      <c r="E1741" s="219" t="s">
        <v>1</v>
      </c>
      <c r="F1741" s="220" t="s">
        <v>1468</v>
      </c>
      <c r="G1741" s="218"/>
      <c r="H1741" s="221">
        <v>0.72</v>
      </c>
      <c r="I1741" s="222"/>
      <c r="J1741" s="218"/>
      <c r="K1741" s="218"/>
      <c r="L1741" s="223"/>
      <c r="M1741" s="224"/>
      <c r="N1741" s="225"/>
      <c r="O1741" s="225"/>
      <c r="P1741" s="225"/>
      <c r="Q1741" s="225"/>
      <c r="R1741" s="225"/>
      <c r="S1741" s="225"/>
      <c r="T1741" s="226"/>
      <c r="AT1741" s="227" t="s">
        <v>162</v>
      </c>
      <c r="AU1741" s="227" t="s">
        <v>89</v>
      </c>
      <c r="AV1741" s="13" t="s">
        <v>89</v>
      </c>
      <c r="AW1741" s="13" t="s">
        <v>34</v>
      </c>
      <c r="AX1741" s="13" t="s">
        <v>80</v>
      </c>
      <c r="AY1741" s="227" t="s">
        <v>151</v>
      </c>
    </row>
    <row r="1742" spans="2:51" s="15" customFormat="1" ht="10.199999999999999">
      <c r="B1742" s="239"/>
      <c r="C1742" s="240"/>
      <c r="D1742" s="213" t="s">
        <v>162</v>
      </c>
      <c r="E1742" s="241" t="s">
        <v>1</v>
      </c>
      <c r="F1742" s="242" t="s">
        <v>238</v>
      </c>
      <c r="G1742" s="240"/>
      <c r="H1742" s="241" t="s">
        <v>1</v>
      </c>
      <c r="I1742" s="243"/>
      <c r="J1742" s="240"/>
      <c r="K1742" s="240"/>
      <c r="L1742" s="244"/>
      <c r="M1742" s="245"/>
      <c r="N1742" s="246"/>
      <c r="O1742" s="246"/>
      <c r="P1742" s="246"/>
      <c r="Q1742" s="246"/>
      <c r="R1742" s="246"/>
      <c r="S1742" s="246"/>
      <c r="T1742" s="247"/>
      <c r="AT1742" s="248" t="s">
        <v>162</v>
      </c>
      <c r="AU1742" s="248" t="s">
        <v>89</v>
      </c>
      <c r="AV1742" s="15" t="s">
        <v>85</v>
      </c>
      <c r="AW1742" s="15" t="s">
        <v>34</v>
      </c>
      <c r="AX1742" s="15" t="s">
        <v>80</v>
      </c>
      <c r="AY1742" s="248" t="s">
        <v>151</v>
      </c>
    </row>
    <row r="1743" spans="2:51" s="13" customFormat="1" ht="10.199999999999999">
      <c r="B1743" s="217"/>
      <c r="C1743" s="218"/>
      <c r="D1743" s="213" t="s">
        <v>162</v>
      </c>
      <c r="E1743" s="219" t="s">
        <v>1</v>
      </c>
      <c r="F1743" s="220" t="s">
        <v>1431</v>
      </c>
      <c r="G1743" s="218"/>
      <c r="H1743" s="221">
        <v>-1.5760000000000001</v>
      </c>
      <c r="I1743" s="222"/>
      <c r="J1743" s="218"/>
      <c r="K1743" s="218"/>
      <c r="L1743" s="223"/>
      <c r="M1743" s="224"/>
      <c r="N1743" s="225"/>
      <c r="O1743" s="225"/>
      <c r="P1743" s="225"/>
      <c r="Q1743" s="225"/>
      <c r="R1743" s="225"/>
      <c r="S1743" s="225"/>
      <c r="T1743" s="226"/>
      <c r="AT1743" s="227" t="s">
        <v>162</v>
      </c>
      <c r="AU1743" s="227" t="s">
        <v>89</v>
      </c>
      <c r="AV1743" s="13" t="s">
        <v>89</v>
      </c>
      <c r="AW1743" s="13" t="s">
        <v>34</v>
      </c>
      <c r="AX1743" s="13" t="s">
        <v>80</v>
      </c>
      <c r="AY1743" s="227" t="s">
        <v>151</v>
      </c>
    </row>
    <row r="1744" spans="2:51" s="13" customFormat="1" ht="10.199999999999999">
      <c r="B1744" s="217"/>
      <c r="C1744" s="218"/>
      <c r="D1744" s="213" t="s">
        <v>162</v>
      </c>
      <c r="E1744" s="219" t="s">
        <v>1</v>
      </c>
      <c r="F1744" s="220" t="s">
        <v>1469</v>
      </c>
      <c r="G1744" s="218"/>
      <c r="H1744" s="221">
        <v>-0.66</v>
      </c>
      <c r="I1744" s="222"/>
      <c r="J1744" s="218"/>
      <c r="K1744" s="218"/>
      <c r="L1744" s="223"/>
      <c r="M1744" s="224"/>
      <c r="N1744" s="225"/>
      <c r="O1744" s="225"/>
      <c r="P1744" s="225"/>
      <c r="Q1744" s="225"/>
      <c r="R1744" s="225"/>
      <c r="S1744" s="225"/>
      <c r="T1744" s="226"/>
      <c r="AT1744" s="227" t="s">
        <v>162</v>
      </c>
      <c r="AU1744" s="227" t="s">
        <v>89</v>
      </c>
      <c r="AV1744" s="13" t="s">
        <v>89</v>
      </c>
      <c r="AW1744" s="13" t="s">
        <v>34</v>
      </c>
      <c r="AX1744" s="13" t="s">
        <v>80</v>
      </c>
      <c r="AY1744" s="227" t="s">
        <v>151</v>
      </c>
    </row>
    <row r="1745" spans="2:51" s="13" customFormat="1" ht="10.199999999999999">
      <c r="B1745" s="217"/>
      <c r="C1745" s="218"/>
      <c r="D1745" s="213" t="s">
        <v>162</v>
      </c>
      <c r="E1745" s="219" t="s">
        <v>1</v>
      </c>
      <c r="F1745" s="220" t="s">
        <v>1470</v>
      </c>
      <c r="G1745" s="218"/>
      <c r="H1745" s="221">
        <v>-1.05</v>
      </c>
      <c r="I1745" s="222"/>
      <c r="J1745" s="218"/>
      <c r="K1745" s="218"/>
      <c r="L1745" s="223"/>
      <c r="M1745" s="224"/>
      <c r="N1745" s="225"/>
      <c r="O1745" s="225"/>
      <c r="P1745" s="225"/>
      <c r="Q1745" s="225"/>
      <c r="R1745" s="225"/>
      <c r="S1745" s="225"/>
      <c r="T1745" s="226"/>
      <c r="AT1745" s="227" t="s">
        <v>162</v>
      </c>
      <c r="AU1745" s="227" t="s">
        <v>89</v>
      </c>
      <c r="AV1745" s="13" t="s">
        <v>89</v>
      </c>
      <c r="AW1745" s="13" t="s">
        <v>34</v>
      </c>
      <c r="AX1745" s="13" t="s">
        <v>80</v>
      </c>
      <c r="AY1745" s="227" t="s">
        <v>151</v>
      </c>
    </row>
    <row r="1746" spans="2:51" s="16" customFormat="1" ht="10.199999999999999">
      <c r="B1746" s="259"/>
      <c r="C1746" s="260"/>
      <c r="D1746" s="213" t="s">
        <v>162</v>
      </c>
      <c r="E1746" s="261" t="s">
        <v>1</v>
      </c>
      <c r="F1746" s="262" t="s">
        <v>274</v>
      </c>
      <c r="G1746" s="260"/>
      <c r="H1746" s="263">
        <v>17.608999999999995</v>
      </c>
      <c r="I1746" s="264"/>
      <c r="J1746" s="260"/>
      <c r="K1746" s="260"/>
      <c r="L1746" s="265"/>
      <c r="M1746" s="266"/>
      <c r="N1746" s="267"/>
      <c r="O1746" s="267"/>
      <c r="P1746" s="267"/>
      <c r="Q1746" s="267"/>
      <c r="R1746" s="267"/>
      <c r="S1746" s="267"/>
      <c r="T1746" s="268"/>
      <c r="AT1746" s="269" t="s">
        <v>162</v>
      </c>
      <c r="AU1746" s="269" t="s">
        <v>89</v>
      </c>
      <c r="AV1746" s="16" t="s">
        <v>170</v>
      </c>
      <c r="AW1746" s="16" t="s">
        <v>34</v>
      </c>
      <c r="AX1746" s="16" t="s">
        <v>80</v>
      </c>
      <c r="AY1746" s="269" t="s">
        <v>151</v>
      </c>
    </row>
    <row r="1747" spans="2:51" s="15" customFormat="1" ht="10.199999999999999">
      <c r="B1747" s="239"/>
      <c r="C1747" s="240"/>
      <c r="D1747" s="213" t="s">
        <v>162</v>
      </c>
      <c r="E1747" s="241" t="s">
        <v>1</v>
      </c>
      <c r="F1747" s="242" t="s">
        <v>401</v>
      </c>
      <c r="G1747" s="240"/>
      <c r="H1747" s="241" t="s">
        <v>1</v>
      </c>
      <c r="I1747" s="243"/>
      <c r="J1747" s="240"/>
      <c r="K1747" s="240"/>
      <c r="L1747" s="244"/>
      <c r="M1747" s="245"/>
      <c r="N1747" s="246"/>
      <c r="O1747" s="246"/>
      <c r="P1747" s="246"/>
      <c r="Q1747" s="246"/>
      <c r="R1747" s="246"/>
      <c r="S1747" s="246"/>
      <c r="T1747" s="247"/>
      <c r="AT1747" s="248" t="s">
        <v>162</v>
      </c>
      <c r="AU1747" s="248" t="s">
        <v>89</v>
      </c>
      <c r="AV1747" s="15" t="s">
        <v>85</v>
      </c>
      <c r="AW1747" s="15" t="s">
        <v>34</v>
      </c>
      <c r="AX1747" s="15" t="s">
        <v>80</v>
      </c>
      <c r="AY1747" s="248" t="s">
        <v>151</v>
      </c>
    </row>
    <row r="1748" spans="2:51" s="13" customFormat="1" ht="10.199999999999999">
      <c r="B1748" s="217"/>
      <c r="C1748" s="218"/>
      <c r="D1748" s="213" t="s">
        <v>162</v>
      </c>
      <c r="E1748" s="219" t="s">
        <v>1</v>
      </c>
      <c r="F1748" s="220" t="s">
        <v>1471</v>
      </c>
      <c r="G1748" s="218"/>
      <c r="H1748" s="221">
        <v>13.814</v>
      </c>
      <c r="I1748" s="222"/>
      <c r="J1748" s="218"/>
      <c r="K1748" s="218"/>
      <c r="L1748" s="223"/>
      <c r="M1748" s="224"/>
      <c r="N1748" s="225"/>
      <c r="O1748" s="225"/>
      <c r="P1748" s="225"/>
      <c r="Q1748" s="225"/>
      <c r="R1748" s="225"/>
      <c r="S1748" s="225"/>
      <c r="T1748" s="226"/>
      <c r="AT1748" s="227" t="s">
        <v>162</v>
      </c>
      <c r="AU1748" s="227" t="s">
        <v>89</v>
      </c>
      <c r="AV1748" s="13" t="s">
        <v>89</v>
      </c>
      <c r="AW1748" s="13" t="s">
        <v>34</v>
      </c>
      <c r="AX1748" s="13" t="s">
        <v>80</v>
      </c>
      <c r="AY1748" s="227" t="s">
        <v>151</v>
      </c>
    </row>
    <row r="1749" spans="2:51" s="13" customFormat="1" ht="10.199999999999999">
      <c r="B1749" s="217"/>
      <c r="C1749" s="218"/>
      <c r="D1749" s="213" t="s">
        <v>162</v>
      </c>
      <c r="E1749" s="219" t="s">
        <v>1</v>
      </c>
      <c r="F1749" s="220" t="s">
        <v>1472</v>
      </c>
      <c r="G1749" s="218"/>
      <c r="H1749" s="221">
        <v>2.415</v>
      </c>
      <c r="I1749" s="222"/>
      <c r="J1749" s="218"/>
      <c r="K1749" s="218"/>
      <c r="L1749" s="223"/>
      <c r="M1749" s="224"/>
      <c r="N1749" s="225"/>
      <c r="O1749" s="225"/>
      <c r="P1749" s="225"/>
      <c r="Q1749" s="225"/>
      <c r="R1749" s="225"/>
      <c r="S1749" s="225"/>
      <c r="T1749" s="226"/>
      <c r="AT1749" s="227" t="s">
        <v>162</v>
      </c>
      <c r="AU1749" s="227" t="s">
        <v>89</v>
      </c>
      <c r="AV1749" s="13" t="s">
        <v>89</v>
      </c>
      <c r="AW1749" s="13" t="s">
        <v>34</v>
      </c>
      <c r="AX1749" s="13" t="s">
        <v>80</v>
      </c>
      <c r="AY1749" s="227" t="s">
        <v>151</v>
      </c>
    </row>
    <row r="1750" spans="2:51" s="13" customFormat="1" ht="10.199999999999999">
      <c r="B1750" s="217"/>
      <c r="C1750" s="218"/>
      <c r="D1750" s="213" t="s">
        <v>162</v>
      </c>
      <c r="E1750" s="219" t="s">
        <v>1</v>
      </c>
      <c r="F1750" s="220" t="s">
        <v>1473</v>
      </c>
      <c r="G1750" s="218"/>
      <c r="H1750" s="221">
        <v>2.585</v>
      </c>
      <c r="I1750" s="222"/>
      <c r="J1750" s="218"/>
      <c r="K1750" s="218"/>
      <c r="L1750" s="223"/>
      <c r="M1750" s="224"/>
      <c r="N1750" s="225"/>
      <c r="O1750" s="225"/>
      <c r="P1750" s="225"/>
      <c r="Q1750" s="225"/>
      <c r="R1750" s="225"/>
      <c r="S1750" s="225"/>
      <c r="T1750" s="226"/>
      <c r="AT1750" s="227" t="s">
        <v>162</v>
      </c>
      <c r="AU1750" s="227" t="s">
        <v>89</v>
      </c>
      <c r="AV1750" s="13" t="s">
        <v>89</v>
      </c>
      <c r="AW1750" s="13" t="s">
        <v>34</v>
      </c>
      <c r="AX1750" s="13" t="s">
        <v>80</v>
      </c>
      <c r="AY1750" s="227" t="s">
        <v>151</v>
      </c>
    </row>
    <row r="1751" spans="2:51" s="13" customFormat="1" ht="10.199999999999999">
      <c r="B1751" s="217"/>
      <c r="C1751" s="218"/>
      <c r="D1751" s="213" t="s">
        <v>162</v>
      </c>
      <c r="E1751" s="219" t="s">
        <v>1</v>
      </c>
      <c r="F1751" s="220" t="s">
        <v>402</v>
      </c>
      <c r="G1751" s="218"/>
      <c r="H1751" s="221">
        <v>3.681</v>
      </c>
      <c r="I1751" s="222"/>
      <c r="J1751" s="218"/>
      <c r="K1751" s="218"/>
      <c r="L1751" s="223"/>
      <c r="M1751" s="224"/>
      <c r="N1751" s="225"/>
      <c r="O1751" s="225"/>
      <c r="P1751" s="225"/>
      <c r="Q1751" s="225"/>
      <c r="R1751" s="225"/>
      <c r="S1751" s="225"/>
      <c r="T1751" s="226"/>
      <c r="AT1751" s="227" t="s">
        <v>162</v>
      </c>
      <c r="AU1751" s="227" t="s">
        <v>89</v>
      </c>
      <c r="AV1751" s="13" t="s">
        <v>89</v>
      </c>
      <c r="AW1751" s="13" t="s">
        <v>34</v>
      </c>
      <c r="AX1751" s="13" t="s">
        <v>80</v>
      </c>
      <c r="AY1751" s="227" t="s">
        <v>151</v>
      </c>
    </row>
    <row r="1752" spans="2:51" s="13" customFormat="1" ht="10.199999999999999">
      <c r="B1752" s="217"/>
      <c r="C1752" s="218"/>
      <c r="D1752" s="213" t="s">
        <v>162</v>
      </c>
      <c r="E1752" s="219" t="s">
        <v>1</v>
      </c>
      <c r="F1752" s="220" t="s">
        <v>1623</v>
      </c>
      <c r="G1752" s="218"/>
      <c r="H1752" s="221">
        <v>0.435</v>
      </c>
      <c r="I1752" s="222"/>
      <c r="J1752" s="218"/>
      <c r="K1752" s="218"/>
      <c r="L1752" s="223"/>
      <c r="M1752" s="224"/>
      <c r="N1752" s="225"/>
      <c r="O1752" s="225"/>
      <c r="P1752" s="225"/>
      <c r="Q1752" s="225"/>
      <c r="R1752" s="225"/>
      <c r="S1752" s="225"/>
      <c r="T1752" s="226"/>
      <c r="AT1752" s="227" t="s">
        <v>162</v>
      </c>
      <c r="AU1752" s="227" t="s">
        <v>89</v>
      </c>
      <c r="AV1752" s="13" t="s">
        <v>89</v>
      </c>
      <c r="AW1752" s="13" t="s">
        <v>34</v>
      </c>
      <c r="AX1752" s="13" t="s">
        <v>80</v>
      </c>
      <c r="AY1752" s="227" t="s">
        <v>151</v>
      </c>
    </row>
    <row r="1753" spans="2:51" s="15" customFormat="1" ht="10.199999999999999">
      <c r="B1753" s="239"/>
      <c r="C1753" s="240"/>
      <c r="D1753" s="213" t="s">
        <v>162</v>
      </c>
      <c r="E1753" s="241" t="s">
        <v>1</v>
      </c>
      <c r="F1753" s="242" t="s">
        <v>238</v>
      </c>
      <c r="G1753" s="240"/>
      <c r="H1753" s="241" t="s">
        <v>1</v>
      </c>
      <c r="I1753" s="243"/>
      <c r="J1753" s="240"/>
      <c r="K1753" s="240"/>
      <c r="L1753" s="244"/>
      <c r="M1753" s="245"/>
      <c r="N1753" s="246"/>
      <c r="O1753" s="246"/>
      <c r="P1753" s="246"/>
      <c r="Q1753" s="246"/>
      <c r="R1753" s="246"/>
      <c r="S1753" s="246"/>
      <c r="T1753" s="247"/>
      <c r="AT1753" s="248" t="s">
        <v>162</v>
      </c>
      <c r="AU1753" s="248" t="s">
        <v>89</v>
      </c>
      <c r="AV1753" s="15" t="s">
        <v>85</v>
      </c>
      <c r="AW1753" s="15" t="s">
        <v>34</v>
      </c>
      <c r="AX1753" s="15" t="s">
        <v>80</v>
      </c>
      <c r="AY1753" s="248" t="s">
        <v>151</v>
      </c>
    </row>
    <row r="1754" spans="2:51" s="13" customFormat="1" ht="10.199999999999999">
      <c r="B1754" s="217"/>
      <c r="C1754" s="218"/>
      <c r="D1754" s="213" t="s">
        <v>162</v>
      </c>
      <c r="E1754" s="219" t="s">
        <v>1</v>
      </c>
      <c r="F1754" s="220" t="s">
        <v>427</v>
      </c>
      <c r="G1754" s="218"/>
      <c r="H1754" s="221">
        <v>-1.1819999999999999</v>
      </c>
      <c r="I1754" s="222"/>
      <c r="J1754" s="218"/>
      <c r="K1754" s="218"/>
      <c r="L1754" s="223"/>
      <c r="M1754" s="224"/>
      <c r="N1754" s="225"/>
      <c r="O1754" s="225"/>
      <c r="P1754" s="225"/>
      <c r="Q1754" s="225"/>
      <c r="R1754" s="225"/>
      <c r="S1754" s="225"/>
      <c r="T1754" s="226"/>
      <c r="AT1754" s="227" t="s">
        <v>162</v>
      </c>
      <c r="AU1754" s="227" t="s">
        <v>89</v>
      </c>
      <c r="AV1754" s="13" t="s">
        <v>89</v>
      </c>
      <c r="AW1754" s="13" t="s">
        <v>34</v>
      </c>
      <c r="AX1754" s="13" t="s">
        <v>80</v>
      </c>
      <c r="AY1754" s="227" t="s">
        <v>151</v>
      </c>
    </row>
    <row r="1755" spans="2:51" s="13" customFormat="1" ht="10.199999999999999">
      <c r="B1755" s="217"/>
      <c r="C1755" s="218"/>
      <c r="D1755" s="213" t="s">
        <v>162</v>
      </c>
      <c r="E1755" s="219" t="s">
        <v>1</v>
      </c>
      <c r="F1755" s="220" t="s">
        <v>1475</v>
      </c>
      <c r="G1755" s="218"/>
      <c r="H1755" s="221">
        <v>-0.5</v>
      </c>
      <c r="I1755" s="222"/>
      <c r="J1755" s="218"/>
      <c r="K1755" s="218"/>
      <c r="L1755" s="223"/>
      <c r="M1755" s="224"/>
      <c r="N1755" s="225"/>
      <c r="O1755" s="225"/>
      <c r="P1755" s="225"/>
      <c r="Q1755" s="225"/>
      <c r="R1755" s="225"/>
      <c r="S1755" s="225"/>
      <c r="T1755" s="226"/>
      <c r="AT1755" s="227" t="s">
        <v>162</v>
      </c>
      <c r="AU1755" s="227" t="s">
        <v>89</v>
      </c>
      <c r="AV1755" s="13" t="s">
        <v>89</v>
      </c>
      <c r="AW1755" s="13" t="s">
        <v>34</v>
      </c>
      <c r="AX1755" s="13" t="s">
        <v>80</v>
      </c>
      <c r="AY1755" s="227" t="s">
        <v>151</v>
      </c>
    </row>
    <row r="1756" spans="2:51" s="16" customFormat="1" ht="10.199999999999999">
      <c r="B1756" s="259"/>
      <c r="C1756" s="260"/>
      <c r="D1756" s="213" t="s">
        <v>162</v>
      </c>
      <c r="E1756" s="261" t="s">
        <v>1</v>
      </c>
      <c r="F1756" s="262" t="s">
        <v>274</v>
      </c>
      <c r="G1756" s="260"/>
      <c r="H1756" s="263">
        <v>21.248000000000001</v>
      </c>
      <c r="I1756" s="264"/>
      <c r="J1756" s="260"/>
      <c r="K1756" s="260"/>
      <c r="L1756" s="265"/>
      <c r="M1756" s="266"/>
      <c r="N1756" s="267"/>
      <c r="O1756" s="267"/>
      <c r="P1756" s="267"/>
      <c r="Q1756" s="267"/>
      <c r="R1756" s="267"/>
      <c r="S1756" s="267"/>
      <c r="T1756" s="268"/>
      <c r="AT1756" s="269" t="s">
        <v>162</v>
      </c>
      <c r="AU1756" s="269" t="s">
        <v>89</v>
      </c>
      <c r="AV1756" s="16" t="s">
        <v>170</v>
      </c>
      <c r="AW1756" s="16" t="s">
        <v>34</v>
      </c>
      <c r="AX1756" s="16" t="s">
        <v>80</v>
      </c>
      <c r="AY1756" s="269" t="s">
        <v>151</v>
      </c>
    </row>
    <row r="1757" spans="2:51" s="15" customFormat="1" ht="10.199999999999999">
      <c r="B1757" s="239"/>
      <c r="C1757" s="240"/>
      <c r="D1757" s="213" t="s">
        <v>162</v>
      </c>
      <c r="E1757" s="241" t="s">
        <v>1</v>
      </c>
      <c r="F1757" s="242" t="s">
        <v>403</v>
      </c>
      <c r="G1757" s="240"/>
      <c r="H1757" s="241" t="s">
        <v>1</v>
      </c>
      <c r="I1757" s="243"/>
      <c r="J1757" s="240"/>
      <c r="K1757" s="240"/>
      <c r="L1757" s="244"/>
      <c r="M1757" s="245"/>
      <c r="N1757" s="246"/>
      <c r="O1757" s="246"/>
      <c r="P1757" s="246"/>
      <c r="Q1757" s="246"/>
      <c r="R1757" s="246"/>
      <c r="S1757" s="246"/>
      <c r="T1757" s="247"/>
      <c r="AT1757" s="248" t="s">
        <v>162</v>
      </c>
      <c r="AU1757" s="248" t="s">
        <v>89</v>
      </c>
      <c r="AV1757" s="15" t="s">
        <v>85</v>
      </c>
      <c r="AW1757" s="15" t="s">
        <v>34</v>
      </c>
      <c r="AX1757" s="15" t="s">
        <v>80</v>
      </c>
      <c r="AY1757" s="248" t="s">
        <v>151</v>
      </c>
    </row>
    <row r="1758" spans="2:51" s="13" customFormat="1" ht="10.199999999999999">
      <c r="B1758" s="217"/>
      <c r="C1758" s="218"/>
      <c r="D1758" s="213" t="s">
        <v>162</v>
      </c>
      <c r="E1758" s="219" t="s">
        <v>1</v>
      </c>
      <c r="F1758" s="220" t="s">
        <v>1547</v>
      </c>
      <c r="G1758" s="218"/>
      <c r="H1758" s="221">
        <v>44.515999999999998</v>
      </c>
      <c r="I1758" s="222"/>
      <c r="J1758" s="218"/>
      <c r="K1758" s="218"/>
      <c r="L1758" s="223"/>
      <c r="M1758" s="224"/>
      <c r="N1758" s="225"/>
      <c r="O1758" s="225"/>
      <c r="P1758" s="225"/>
      <c r="Q1758" s="225"/>
      <c r="R1758" s="225"/>
      <c r="S1758" s="225"/>
      <c r="T1758" s="226"/>
      <c r="AT1758" s="227" t="s">
        <v>162</v>
      </c>
      <c r="AU1758" s="227" t="s">
        <v>89</v>
      </c>
      <c r="AV1758" s="13" t="s">
        <v>89</v>
      </c>
      <c r="AW1758" s="13" t="s">
        <v>34</v>
      </c>
      <c r="AX1758" s="13" t="s">
        <v>80</v>
      </c>
      <c r="AY1758" s="227" t="s">
        <v>151</v>
      </c>
    </row>
    <row r="1759" spans="2:51" s="15" customFormat="1" ht="10.199999999999999">
      <c r="B1759" s="239"/>
      <c r="C1759" s="240"/>
      <c r="D1759" s="213" t="s">
        <v>162</v>
      </c>
      <c r="E1759" s="241" t="s">
        <v>1</v>
      </c>
      <c r="F1759" s="242" t="s">
        <v>238</v>
      </c>
      <c r="G1759" s="240"/>
      <c r="H1759" s="241" t="s">
        <v>1</v>
      </c>
      <c r="I1759" s="243"/>
      <c r="J1759" s="240"/>
      <c r="K1759" s="240"/>
      <c r="L1759" s="244"/>
      <c r="M1759" s="245"/>
      <c r="N1759" s="246"/>
      <c r="O1759" s="246"/>
      <c r="P1759" s="246"/>
      <c r="Q1759" s="246"/>
      <c r="R1759" s="246"/>
      <c r="S1759" s="246"/>
      <c r="T1759" s="247"/>
      <c r="AT1759" s="248" t="s">
        <v>162</v>
      </c>
      <c r="AU1759" s="248" t="s">
        <v>89</v>
      </c>
      <c r="AV1759" s="15" t="s">
        <v>85</v>
      </c>
      <c r="AW1759" s="15" t="s">
        <v>34</v>
      </c>
      <c r="AX1759" s="15" t="s">
        <v>80</v>
      </c>
      <c r="AY1759" s="248" t="s">
        <v>151</v>
      </c>
    </row>
    <row r="1760" spans="2:51" s="13" customFormat="1" ht="10.199999999999999">
      <c r="B1760" s="217"/>
      <c r="C1760" s="218"/>
      <c r="D1760" s="213" t="s">
        <v>162</v>
      </c>
      <c r="E1760" s="219" t="s">
        <v>1</v>
      </c>
      <c r="F1760" s="220" t="s">
        <v>1477</v>
      </c>
      <c r="G1760" s="218"/>
      <c r="H1760" s="221">
        <v>-7.88</v>
      </c>
      <c r="I1760" s="222"/>
      <c r="J1760" s="218"/>
      <c r="K1760" s="218"/>
      <c r="L1760" s="223"/>
      <c r="M1760" s="224"/>
      <c r="N1760" s="225"/>
      <c r="O1760" s="225"/>
      <c r="P1760" s="225"/>
      <c r="Q1760" s="225"/>
      <c r="R1760" s="225"/>
      <c r="S1760" s="225"/>
      <c r="T1760" s="226"/>
      <c r="AT1760" s="227" t="s">
        <v>162</v>
      </c>
      <c r="AU1760" s="227" t="s">
        <v>89</v>
      </c>
      <c r="AV1760" s="13" t="s">
        <v>89</v>
      </c>
      <c r="AW1760" s="13" t="s">
        <v>34</v>
      </c>
      <c r="AX1760" s="13" t="s">
        <v>80</v>
      </c>
      <c r="AY1760" s="227" t="s">
        <v>151</v>
      </c>
    </row>
    <row r="1761" spans="2:51" s="13" customFormat="1" ht="10.199999999999999">
      <c r="B1761" s="217"/>
      <c r="C1761" s="218"/>
      <c r="D1761" s="213" t="s">
        <v>162</v>
      </c>
      <c r="E1761" s="219" t="s">
        <v>1</v>
      </c>
      <c r="F1761" s="220" t="s">
        <v>1533</v>
      </c>
      <c r="G1761" s="218"/>
      <c r="H1761" s="221">
        <v>-4.1849999999999996</v>
      </c>
      <c r="I1761" s="222"/>
      <c r="J1761" s="218"/>
      <c r="K1761" s="218"/>
      <c r="L1761" s="223"/>
      <c r="M1761" s="224"/>
      <c r="N1761" s="225"/>
      <c r="O1761" s="225"/>
      <c r="P1761" s="225"/>
      <c r="Q1761" s="225"/>
      <c r="R1761" s="225"/>
      <c r="S1761" s="225"/>
      <c r="T1761" s="226"/>
      <c r="AT1761" s="227" t="s">
        <v>162</v>
      </c>
      <c r="AU1761" s="227" t="s">
        <v>89</v>
      </c>
      <c r="AV1761" s="13" t="s">
        <v>89</v>
      </c>
      <c r="AW1761" s="13" t="s">
        <v>34</v>
      </c>
      <c r="AX1761" s="13" t="s">
        <v>80</v>
      </c>
      <c r="AY1761" s="227" t="s">
        <v>151</v>
      </c>
    </row>
    <row r="1762" spans="2:51" s="16" customFormat="1" ht="10.199999999999999">
      <c r="B1762" s="259"/>
      <c r="C1762" s="260"/>
      <c r="D1762" s="213" t="s">
        <v>162</v>
      </c>
      <c r="E1762" s="261" t="s">
        <v>1</v>
      </c>
      <c r="F1762" s="262" t="s">
        <v>274</v>
      </c>
      <c r="G1762" s="260"/>
      <c r="H1762" s="263">
        <v>32.450999999999993</v>
      </c>
      <c r="I1762" s="264"/>
      <c r="J1762" s="260"/>
      <c r="K1762" s="260"/>
      <c r="L1762" s="265"/>
      <c r="M1762" s="266"/>
      <c r="N1762" s="267"/>
      <c r="O1762" s="267"/>
      <c r="P1762" s="267"/>
      <c r="Q1762" s="267"/>
      <c r="R1762" s="267"/>
      <c r="S1762" s="267"/>
      <c r="T1762" s="268"/>
      <c r="AT1762" s="269" t="s">
        <v>162</v>
      </c>
      <c r="AU1762" s="269" t="s">
        <v>89</v>
      </c>
      <c r="AV1762" s="16" t="s">
        <v>170</v>
      </c>
      <c r="AW1762" s="16" t="s">
        <v>34</v>
      </c>
      <c r="AX1762" s="16" t="s">
        <v>80</v>
      </c>
      <c r="AY1762" s="269" t="s">
        <v>151</v>
      </c>
    </row>
    <row r="1763" spans="2:51" s="15" customFormat="1" ht="10.199999999999999">
      <c r="B1763" s="239"/>
      <c r="C1763" s="240"/>
      <c r="D1763" s="213" t="s">
        <v>162</v>
      </c>
      <c r="E1763" s="241" t="s">
        <v>1</v>
      </c>
      <c r="F1763" s="242" t="s">
        <v>405</v>
      </c>
      <c r="G1763" s="240"/>
      <c r="H1763" s="241" t="s">
        <v>1</v>
      </c>
      <c r="I1763" s="243"/>
      <c r="J1763" s="240"/>
      <c r="K1763" s="240"/>
      <c r="L1763" s="244"/>
      <c r="M1763" s="245"/>
      <c r="N1763" s="246"/>
      <c r="O1763" s="246"/>
      <c r="P1763" s="246"/>
      <c r="Q1763" s="246"/>
      <c r="R1763" s="246"/>
      <c r="S1763" s="246"/>
      <c r="T1763" s="247"/>
      <c r="AT1763" s="248" t="s">
        <v>162</v>
      </c>
      <c r="AU1763" s="248" t="s">
        <v>89</v>
      </c>
      <c r="AV1763" s="15" t="s">
        <v>85</v>
      </c>
      <c r="AW1763" s="15" t="s">
        <v>34</v>
      </c>
      <c r="AX1763" s="15" t="s">
        <v>80</v>
      </c>
      <c r="AY1763" s="248" t="s">
        <v>151</v>
      </c>
    </row>
    <row r="1764" spans="2:51" s="13" customFormat="1" ht="10.199999999999999">
      <c r="B1764" s="217"/>
      <c r="C1764" s="218"/>
      <c r="D1764" s="213" t="s">
        <v>162</v>
      </c>
      <c r="E1764" s="219" t="s">
        <v>1</v>
      </c>
      <c r="F1764" s="220" t="s">
        <v>1548</v>
      </c>
      <c r="G1764" s="218"/>
      <c r="H1764" s="221">
        <v>83.954999999999998</v>
      </c>
      <c r="I1764" s="222"/>
      <c r="J1764" s="218"/>
      <c r="K1764" s="218"/>
      <c r="L1764" s="223"/>
      <c r="M1764" s="224"/>
      <c r="N1764" s="225"/>
      <c r="O1764" s="225"/>
      <c r="P1764" s="225"/>
      <c r="Q1764" s="225"/>
      <c r="R1764" s="225"/>
      <c r="S1764" s="225"/>
      <c r="T1764" s="226"/>
      <c r="AT1764" s="227" t="s">
        <v>162</v>
      </c>
      <c r="AU1764" s="227" t="s">
        <v>89</v>
      </c>
      <c r="AV1764" s="13" t="s">
        <v>89</v>
      </c>
      <c r="AW1764" s="13" t="s">
        <v>34</v>
      </c>
      <c r="AX1764" s="13" t="s">
        <v>80</v>
      </c>
      <c r="AY1764" s="227" t="s">
        <v>151</v>
      </c>
    </row>
    <row r="1765" spans="2:51" s="13" customFormat="1" ht="10.199999999999999">
      <c r="B1765" s="217"/>
      <c r="C1765" s="218"/>
      <c r="D1765" s="213" t="s">
        <v>162</v>
      </c>
      <c r="E1765" s="219" t="s">
        <v>1</v>
      </c>
      <c r="F1765" s="220" t="s">
        <v>1479</v>
      </c>
      <c r="G1765" s="218"/>
      <c r="H1765" s="221">
        <v>1.68</v>
      </c>
      <c r="I1765" s="222"/>
      <c r="J1765" s="218"/>
      <c r="K1765" s="218"/>
      <c r="L1765" s="223"/>
      <c r="M1765" s="224"/>
      <c r="N1765" s="225"/>
      <c r="O1765" s="225"/>
      <c r="P1765" s="225"/>
      <c r="Q1765" s="225"/>
      <c r="R1765" s="225"/>
      <c r="S1765" s="225"/>
      <c r="T1765" s="226"/>
      <c r="AT1765" s="227" t="s">
        <v>162</v>
      </c>
      <c r="AU1765" s="227" t="s">
        <v>89</v>
      </c>
      <c r="AV1765" s="13" t="s">
        <v>89</v>
      </c>
      <c r="AW1765" s="13" t="s">
        <v>34</v>
      </c>
      <c r="AX1765" s="13" t="s">
        <v>80</v>
      </c>
      <c r="AY1765" s="227" t="s">
        <v>151</v>
      </c>
    </row>
    <row r="1766" spans="2:51" s="13" customFormat="1" ht="10.199999999999999">
      <c r="B1766" s="217"/>
      <c r="C1766" s="218"/>
      <c r="D1766" s="213" t="s">
        <v>162</v>
      </c>
      <c r="E1766" s="219" t="s">
        <v>1</v>
      </c>
      <c r="F1766" s="220" t="s">
        <v>1480</v>
      </c>
      <c r="G1766" s="218"/>
      <c r="H1766" s="221">
        <v>1.96</v>
      </c>
      <c r="I1766" s="222"/>
      <c r="J1766" s="218"/>
      <c r="K1766" s="218"/>
      <c r="L1766" s="223"/>
      <c r="M1766" s="224"/>
      <c r="N1766" s="225"/>
      <c r="O1766" s="225"/>
      <c r="P1766" s="225"/>
      <c r="Q1766" s="225"/>
      <c r="R1766" s="225"/>
      <c r="S1766" s="225"/>
      <c r="T1766" s="226"/>
      <c r="AT1766" s="227" t="s">
        <v>162</v>
      </c>
      <c r="AU1766" s="227" t="s">
        <v>89</v>
      </c>
      <c r="AV1766" s="13" t="s">
        <v>89</v>
      </c>
      <c r="AW1766" s="13" t="s">
        <v>34</v>
      </c>
      <c r="AX1766" s="13" t="s">
        <v>80</v>
      </c>
      <c r="AY1766" s="227" t="s">
        <v>151</v>
      </c>
    </row>
    <row r="1767" spans="2:51" s="13" customFormat="1" ht="10.199999999999999">
      <c r="B1767" s="217"/>
      <c r="C1767" s="218"/>
      <c r="D1767" s="213" t="s">
        <v>162</v>
      </c>
      <c r="E1767" s="219" t="s">
        <v>1</v>
      </c>
      <c r="F1767" s="220" t="s">
        <v>1481</v>
      </c>
      <c r="G1767" s="218"/>
      <c r="H1767" s="221">
        <v>3.06</v>
      </c>
      <c r="I1767" s="222"/>
      <c r="J1767" s="218"/>
      <c r="K1767" s="218"/>
      <c r="L1767" s="223"/>
      <c r="M1767" s="224"/>
      <c r="N1767" s="225"/>
      <c r="O1767" s="225"/>
      <c r="P1767" s="225"/>
      <c r="Q1767" s="225"/>
      <c r="R1767" s="225"/>
      <c r="S1767" s="225"/>
      <c r="T1767" s="226"/>
      <c r="AT1767" s="227" t="s">
        <v>162</v>
      </c>
      <c r="AU1767" s="227" t="s">
        <v>89</v>
      </c>
      <c r="AV1767" s="13" t="s">
        <v>89</v>
      </c>
      <c r="AW1767" s="13" t="s">
        <v>34</v>
      </c>
      <c r="AX1767" s="13" t="s">
        <v>80</v>
      </c>
      <c r="AY1767" s="227" t="s">
        <v>151</v>
      </c>
    </row>
    <row r="1768" spans="2:51" s="15" customFormat="1" ht="10.199999999999999">
      <c r="B1768" s="239"/>
      <c r="C1768" s="240"/>
      <c r="D1768" s="213" t="s">
        <v>162</v>
      </c>
      <c r="E1768" s="241" t="s">
        <v>1</v>
      </c>
      <c r="F1768" s="242" t="s">
        <v>238</v>
      </c>
      <c r="G1768" s="240"/>
      <c r="H1768" s="241" t="s">
        <v>1</v>
      </c>
      <c r="I1768" s="243"/>
      <c r="J1768" s="240"/>
      <c r="K1768" s="240"/>
      <c r="L1768" s="244"/>
      <c r="M1768" s="245"/>
      <c r="N1768" s="246"/>
      <c r="O1768" s="246"/>
      <c r="P1768" s="246"/>
      <c r="Q1768" s="246"/>
      <c r="R1768" s="246"/>
      <c r="S1768" s="246"/>
      <c r="T1768" s="247"/>
      <c r="AT1768" s="248" t="s">
        <v>162</v>
      </c>
      <c r="AU1768" s="248" t="s">
        <v>89</v>
      </c>
      <c r="AV1768" s="15" t="s">
        <v>85</v>
      </c>
      <c r="AW1768" s="15" t="s">
        <v>34</v>
      </c>
      <c r="AX1768" s="15" t="s">
        <v>80</v>
      </c>
      <c r="AY1768" s="248" t="s">
        <v>151</v>
      </c>
    </row>
    <row r="1769" spans="2:51" s="13" customFormat="1" ht="10.199999999999999">
      <c r="B1769" s="217"/>
      <c r="C1769" s="218"/>
      <c r="D1769" s="213" t="s">
        <v>162</v>
      </c>
      <c r="E1769" s="219" t="s">
        <v>1</v>
      </c>
      <c r="F1769" s="220" t="s">
        <v>1482</v>
      </c>
      <c r="G1769" s="218"/>
      <c r="H1769" s="221">
        <v>-3.1520000000000001</v>
      </c>
      <c r="I1769" s="222"/>
      <c r="J1769" s="218"/>
      <c r="K1769" s="218"/>
      <c r="L1769" s="223"/>
      <c r="M1769" s="224"/>
      <c r="N1769" s="225"/>
      <c r="O1769" s="225"/>
      <c r="P1769" s="225"/>
      <c r="Q1769" s="225"/>
      <c r="R1769" s="225"/>
      <c r="S1769" s="225"/>
      <c r="T1769" s="226"/>
      <c r="AT1769" s="227" t="s">
        <v>162</v>
      </c>
      <c r="AU1769" s="227" t="s">
        <v>89</v>
      </c>
      <c r="AV1769" s="13" t="s">
        <v>89</v>
      </c>
      <c r="AW1769" s="13" t="s">
        <v>34</v>
      </c>
      <c r="AX1769" s="13" t="s">
        <v>80</v>
      </c>
      <c r="AY1769" s="227" t="s">
        <v>151</v>
      </c>
    </row>
    <row r="1770" spans="2:51" s="13" customFormat="1" ht="10.199999999999999">
      <c r="B1770" s="217"/>
      <c r="C1770" s="218"/>
      <c r="D1770" s="213" t="s">
        <v>162</v>
      </c>
      <c r="E1770" s="219" t="s">
        <v>1</v>
      </c>
      <c r="F1770" s="220" t="s">
        <v>1483</v>
      </c>
      <c r="G1770" s="218"/>
      <c r="H1770" s="221">
        <v>-6.08</v>
      </c>
      <c r="I1770" s="222"/>
      <c r="J1770" s="218"/>
      <c r="K1770" s="218"/>
      <c r="L1770" s="223"/>
      <c r="M1770" s="224"/>
      <c r="N1770" s="225"/>
      <c r="O1770" s="225"/>
      <c r="P1770" s="225"/>
      <c r="Q1770" s="225"/>
      <c r="R1770" s="225"/>
      <c r="S1770" s="225"/>
      <c r="T1770" s="226"/>
      <c r="AT1770" s="227" t="s">
        <v>162</v>
      </c>
      <c r="AU1770" s="227" t="s">
        <v>89</v>
      </c>
      <c r="AV1770" s="13" t="s">
        <v>89</v>
      </c>
      <c r="AW1770" s="13" t="s">
        <v>34</v>
      </c>
      <c r="AX1770" s="13" t="s">
        <v>80</v>
      </c>
      <c r="AY1770" s="227" t="s">
        <v>151</v>
      </c>
    </row>
    <row r="1771" spans="2:51" s="16" customFormat="1" ht="10.199999999999999">
      <c r="B1771" s="259"/>
      <c r="C1771" s="260"/>
      <c r="D1771" s="213" t="s">
        <v>162</v>
      </c>
      <c r="E1771" s="261" t="s">
        <v>1</v>
      </c>
      <c r="F1771" s="262" t="s">
        <v>274</v>
      </c>
      <c r="G1771" s="260"/>
      <c r="H1771" s="263">
        <v>81.423000000000002</v>
      </c>
      <c r="I1771" s="264"/>
      <c r="J1771" s="260"/>
      <c r="K1771" s="260"/>
      <c r="L1771" s="265"/>
      <c r="M1771" s="266"/>
      <c r="N1771" s="267"/>
      <c r="O1771" s="267"/>
      <c r="P1771" s="267"/>
      <c r="Q1771" s="267"/>
      <c r="R1771" s="267"/>
      <c r="S1771" s="267"/>
      <c r="T1771" s="268"/>
      <c r="AT1771" s="269" t="s">
        <v>162</v>
      </c>
      <c r="AU1771" s="269" t="s">
        <v>89</v>
      </c>
      <c r="AV1771" s="16" t="s">
        <v>170</v>
      </c>
      <c r="AW1771" s="16" t="s">
        <v>34</v>
      </c>
      <c r="AX1771" s="16" t="s">
        <v>80</v>
      </c>
      <c r="AY1771" s="269" t="s">
        <v>151</v>
      </c>
    </row>
    <row r="1772" spans="2:51" s="15" customFormat="1" ht="10.199999999999999">
      <c r="B1772" s="239"/>
      <c r="C1772" s="240"/>
      <c r="D1772" s="213" t="s">
        <v>162</v>
      </c>
      <c r="E1772" s="241" t="s">
        <v>1</v>
      </c>
      <c r="F1772" s="242" t="s">
        <v>407</v>
      </c>
      <c r="G1772" s="240"/>
      <c r="H1772" s="241" t="s">
        <v>1</v>
      </c>
      <c r="I1772" s="243"/>
      <c r="J1772" s="240"/>
      <c r="K1772" s="240"/>
      <c r="L1772" s="244"/>
      <c r="M1772" s="245"/>
      <c r="N1772" s="246"/>
      <c r="O1772" s="246"/>
      <c r="P1772" s="246"/>
      <c r="Q1772" s="246"/>
      <c r="R1772" s="246"/>
      <c r="S1772" s="246"/>
      <c r="T1772" s="247"/>
      <c r="AT1772" s="248" t="s">
        <v>162</v>
      </c>
      <c r="AU1772" s="248" t="s">
        <v>89</v>
      </c>
      <c r="AV1772" s="15" t="s">
        <v>85</v>
      </c>
      <c r="AW1772" s="15" t="s">
        <v>34</v>
      </c>
      <c r="AX1772" s="15" t="s">
        <v>80</v>
      </c>
      <c r="AY1772" s="248" t="s">
        <v>151</v>
      </c>
    </row>
    <row r="1773" spans="2:51" s="13" customFormat="1" ht="30.6">
      <c r="B1773" s="217"/>
      <c r="C1773" s="218"/>
      <c r="D1773" s="213" t="s">
        <v>162</v>
      </c>
      <c r="E1773" s="219" t="s">
        <v>1</v>
      </c>
      <c r="F1773" s="220" t="s">
        <v>1549</v>
      </c>
      <c r="G1773" s="218"/>
      <c r="H1773" s="221">
        <v>49.984999999999999</v>
      </c>
      <c r="I1773" s="222"/>
      <c r="J1773" s="218"/>
      <c r="K1773" s="218"/>
      <c r="L1773" s="223"/>
      <c r="M1773" s="224"/>
      <c r="N1773" s="225"/>
      <c r="O1773" s="225"/>
      <c r="P1773" s="225"/>
      <c r="Q1773" s="225"/>
      <c r="R1773" s="225"/>
      <c r="S1773" s="225"/>
      <c r="T1773" s="226"/>
      <c r="AT1773" s="227" t="s">
        <v>162</v>
      </c>
      <c r="AU1773" s="227" t="s">
        <v>89</v>
      </c>
      <c r="AV1773" s="13" t="s">
        <v>89</v>
      </c>
      <c r="AW1773" s="13" t="s">
        <v>34</v>
      </c>
      <c r="AX1773" s="13" t="s">
        <v>80</v>
      </c>
      <c r="AY1773" s="227" t="s">
        <v>151</v>
      </c>
    </row>
    <row r="1774" spans="2:51" s="13" customFormat="1" ht="10.199999999999999">
      <c r="B1774" s="217"/>
      <c r="C1774" s="218"/>
      <c r="D1774" s="213" t="s">
        <v>162</v>
      </c>
      <c r="E1774" s="219" t="s">
        <v>1</v>
      </c>
      <c r="F1774" s="220" t="s">
        <v>1550</v>
      </c>
      <c r="G1774" s="218"/>
      <c r="H1774" s="221">
        <v>0.72</v>
      </c>
      <c r="I1774" s="222"/>
      <c r="J1774" s="218"/>
      <c r="K1774" s="218"/>
      <c r="L1774" s="223"/>
      <c r="M1774" s="224"/>
      <c r="N1774" s="225"/>
      <c r="O1774" s="225"/>
      <c r="P1774" s="225"/>
      <c r="Q1774" s="225"/>
      <c r="R1774" s="225"/>
      <c r="S1774" s="225"/>
      <c r="T1774" s="226"/>
      <c r="AT1774" s="227" t="s">
        <v>162</v>
      </c>
      <c r="AU1774" s="227" t="s">
        <v>89</v>
      </c>
      <c r="AV1774" s="13" t="s">
        <v>89</v>
      </c>
      <c r="AW1774" s="13" t="s">
        <v>34</v>
      </c>
      <c r="AX1774" s="13" t="s">
        <v>80</v>
      </c>
      <c r="AY1774" s="227" t="s">
        <v>151</v>
      </c>
    </row>
    <row r="1775" spans="2:51" s="13" customFormat="1" ht="10.199999999999999">
      <c r="B1775" s="217"/>
      <c r="C1775" s="218"/>
      <c r="D1775" s="213" t="s">
        <v>162</v>
      </c>
      <c r="E1775" s="219" t="s">
        <v>1</v>
      </c>
      <c r="F1775" s="220" t="s">
        <v>1486</v>
      </c>
      <c r="G1775" s="218"/>
      <c r="H1775" s="221">
        <v>2.8</v>
      </c>
      <c r="I1775" s="222"/>
      <c r="J1775" s="218"/>
      <c r="K1775" s="218"/>
      <c r="L1775" s="223"/>
      <c r="M1775" s="224"/>
      <c r="N1775" s="225"/>
      <c r="O1775" s="225"/>
      <c r="P1775" s="225"/>
      <c r="Q1775" s="225"/>
      <c r="R1775" s="225"/>
      <c r="S1775" s="225"/>
      <c r="T1775" s="226"/>
      <c r="AT1775" s="227" t="s">
        <v>162</v>
      </c>
      <c r="AU1775" s="227" t="s">
        <v>89</v>
      </c>
      <c r="AV1775" s="13" t="s">
        <v>89</v>
      </c>
      <c r="AW1775" s="13" t="s">
        <v>34</v>
      </c>
      <c r="AX1775" s="13" t="s">
        <v>80</v>
      </c>
      <c r="AY1775" s="227" t="s">
        <v>151</v>
      </c>
    </row>
    <row r="1776" spans="2:51" s="15" customFormat="1" ht="10.199999999999999">
      <c r="B1776" s="239"/>
      <c r="C1776" s="240"/>
      <c r="D1776" s="213" t="s">
        <v>162</v>
      </c>
      <c r="E1776" s="241" t="s">
        <v>1</v>
      </c>
      <c r="F1776" s="242" t="s">
        <v>238</v>
      </c>
      <c r="G1776" s="240"/>
      <c r="H1776" s="241" t="s">
        <v>1</v>
      </c>
      <c r="I1776" s="243"/>
      <c r="J1776" s="240"/>
      <c r="K1776" s="240"/>
      <c r="L1776" s="244"/>
      <c r="M1776" s="245"/>
      <c r="N1776" s="246"/>
      <c r="O1776" s="246"/>
      <c r="P1776" s="246"/>
      <c r="Q1776" s="246"/>
      <c r="R1776" s="246"/>
      <c r="S1776" s="246"/>
      <c r="T1776" s="247"/>
      <c r="AT1776" s="248" t="s">
        <v>162</v>
      </c>
      <c r="AU1776" s="248" t="s">
        <v>89</v>
      </c>
      <c r="AV1776" s="15" t="s">
        <v>85</v>
      </c>
      <c r="AW1776" s="15" t="s">
        <v>34</v>
      </c>
      <c r="AX1776" s="15" t="s">
        <v>80</v>
      </c>
      <c r="AY1776" s="248" t="s">
        <v>151</v>
      </c>
    </row>
    <row r="1777" spans="2:51" s="13" customFormat="1" ht="10.199999999999999">
      <c r="B1777" s="217"/>
      <c r="C1777" s="218"/>
      <c r="D1777" s="213" t="s">
        <v>162</v>
      </c>
      <c r="E1777" s="219" t="s">
        <v>1</v>
      </c>
      <c r="F1777" s="220" t="s">
        <v>1431</v>
      </c>
      <c r="G1777" s="218"/>
      <c r="H1777" s="221">
        <v>-1.5760000000000001</v>
      </c>
      <c r="I1777" s="222"/>
      <c r="J1777" s="218"/>
      <c r="K1777" s="218"/>
      <c r="L1777" s="223"/>
      <c r="M1777" s="224"/>
      <c r="N1777" s="225"/>
      <c r="O1777" s="225"/>
      <c r="P1777" s="225"/>
      <c r="Q1777" s="225"/>
      <c r="R1777" s="225"/>
      <c r="S1777" s="225"/>
      <c r="T1777" s="226"/>
      <c r="AT1777" s="227" t="s">
        <v>162</v>
      </c>
      <c r="AU1777" s="227" t="s">
        <v>89</v>
      </c>
      <c r="AV1777" s="13" t="s">
        <v>89</v>
      </c>
      <c r="AW1777" s="13" t="s">
        <v>34</v>
      </c>
      <c r="AX1777" s="13" t="s">
        <v>80</v>
      </c>
      <c r="AY1777" s="227" t="s">
        <v>151</v>
      </c>
    </row>
    <row r="1778" spans="2:51" s="13" customFormat="1" ht="10.199999999999999">
      <c r="B1778" s="217"/>
      <c r="C1778" s="218"/>
      <c r="D1778" s="213" t="s">
        <v>162</v>
      </c>
      <c r="E1778" s="219" t="s">
        <v>1</v>
      </c>
      <c r="F1778" s="220" t="s">
        <v>1487</v>
      </c>
      <c r="G1778" s="218"/>
      <c r="H1778" s="221">
        <v>-2.8</v>
      </c>
      <c r="I1778" s="222"/>
      <c r="J1778" s="218"/>
      <c r="K1778" s="218"/>
      <c r="L1778" s="223"/>
      <c r="M1778" s="224"/>
      <c r="N1778" s="225"/>
      <c r="O1778" s="225"/>
      <c r="P1778" s="225"/>
      <c r="Q1778" s="225"/>
      <c r="R1778" s="225"/>
      <c r="S1778" s="225"/>
      <c r="T1778" s="226"/>
      <c r="AT1778" s="227" t="s">
        <v>162</v>
      </c>
      <c r="AU1778" s="227" t="s">
        <v>89</v>
      </c>
      <c r="AV1778" s="13" t="s">
        <v>89</v>
      </c>
      <c r="AW1778" s="13" t="s">
        <v>34</v>
      </c>
      <c r="AX1778" s="13" t="s">
        <v>80</v>
      </c>
      <c r="AY1778" s="227" t="s">
        <v>151</v>
      </c>
    </row>
    <row r="1779" spans="2:51" s="13" customFormat="1" ht="10.199999999999999">
      <c r="B1779" s="217"/>
      <c r="C1779" s="218"/>
      <c r="D1779" s="213" t="s">
        <v>162</v>
      </c>
      <c r="E1779" s="219" t="s">
        <v>1</v>
      </c>
      <c r="F1779" s="220" t="s">
        <v>1488</v>
      </c>
      <c r="G1779" s="218"/>
      <c r="H1779" s="221">
        <v>-3.5</v>
      </c>
      <c r="I1779" s="222"/>
      <c r="J1779" s="218"/>
      <c r="K1779" s="218"/>
      <c r="L1779" s="223"/>
      <c r="M1779" s="224"/>
      <c r="N1779" s="225"/>
      <c r="O1779" s="225"/>
      <c r="P1779" s="225"/>
      <c r="Q1779" s="225"/>
      <c r="R1779" s="225"/>
      <c r="S1779" s="225"/>
      <c r="T1779" s="226"/>
      <c r="AT1779" s="227" t="s">
        <v>162</v>
      </c>
      <c r="AU1779" s="227" t="s">
        <v>89</v>
      </c>
      <c r="AV1779" s="13" t="s">
        <v>89</v>
      </c>
      <c r="AW1779" s="13" t="s">
        <v>34</v>
      </c>
      <c r="AX1779" s="13" t="s">
        <v>80</v>
      </c>
      <c r="AY1779" s="227" t="s">
        <v>151</v>
      </c>
    </row>
    <row r="1780" spans="2:51" s="16" customFormat="1" ht="10.199999999999999">
      <c r="B1780" s="259"/>
      <c r="C1780" s="260"/>
      <c r="D1780" s="213" t="s">
        <v>162</v>
      </c>
      <c r="E1780" s="261" t="s">
        <v>1</v>
      </c>
      <c r="F1780" s="262" t="s">
        <v>274</v>
      </c>
      <c r="G1780" s="260"/>
      <c r="H1780" s="263">
        <v>45.628999999999998</v>
      </c>
      <c r="I1780" s="264"/>
      <c r="J1780" s="260"/>
      <c r="K1780" s="260"/>
      <c r="L1780" s="265"/>
      <c r="M1780" s="266"/>
      <c r="N1780" s="267"/>
      <c r="O1780" s="267"/>
      <c r="P1780" s="267"/>
      <c r="Q1780" s="267"/>
      <c r="R1780" s="267"/>
      <c r="S1780" s="267"/>
      <c r="T1780" s="268"/>
      <c r="AT1780" s="269" t="s">
        <v>162</v>
      </c>
      <c r="AU1780" s="269" t="s">
        <v>89</v>
      </c>
      <c r="AV1780" s="16" t="s">
        <v>170</v>
      </c>
      <c r="AW1780" s="16" t="s">
        <v>34</v>
      </c>
      <c r="AX1780" s="16" t="s">
        <v>80</v>
      </c>
      <c r="AY1780" s="269" t="s">
        <v>151</v>
      </c>
    </row>
    <row r="1781" spans="2:51" s="15" customFormat="1" ht="10.199999999999999">
      <c r="B1781" s="239"/>
      <c r="C1781" s="240"/>
      <c r="D1781" s="213" t="s">
        <v>162</v>
      </c>
      <c r="E1781" s="241" t="s">
        <v>1</v>
      </c>
      <c r="F1781" s="242" t="s">
        <v>410</v>
      </c>
      <c r="G1781" s="240"/>
      <c r="H1781" s="241" t="s">
        <v>1</v>
      </c>
      <c r="I1781" s="243"/>
      <c r="J1781" s="240"/>
      <c r="K1781" s="240"/>
      <c r="L1781" s="244"/>
      <c r="M1781" s="245"/>
      <c r="N1781" s="246"/>
      <c r="O1781" s="246"/>
      <c r="P1781" s="246"/>
      <c r="Q1781" s="246"/>
      <c r="R1781" s="246"/>
      <c r="S1781" s="246"/>
      <c r="T1781" s="247"/>
      <c r="AT1781" s="248" t="s">
        <v>162</v>
      </c>
      <c r="AU1781" s="248" t="s">
        <v>89</v>
      </c>
      <c r="AV1781" s="15" t="s">
        <v>85</v>
      </c>
      <c r="AW1781" s="15" t="s">
        <v>34</v>
      </c>
      <c r="AX1781" s="15" t="s">
        <v>80</v>
      </c>
      <c r="AY1781" s="248" t="s">
        <v>151</v>
      </c>
    </row>
    <row r="1782" spans="2:51" s="13" customFormat="1" ht="20.399999999999999">
      <c r="B1782" s="217"/>
      <c r="C1782" s="218"/>
      <c r="D1782" s="213" t="s">
        <v>162</v>
      </c>
      <c r="E1782" s="219" t="s">
        <v>1</v>
      </c>
      <c r="F1782" s="220" t="s">
        <v>1551</v>
      </c>
      <c r="G1782" s="218"/>
      <c r="H1782" s="221">
        <v>86.855000000000004</v>
      </c>
      <c r="I1782" s="222"/>
      <c r="J1782" s="218"/>
      <c r="K1782" s="218"/>
      <c r="L1782" s="223"/>
      <c r="M1782" s="224"/>
      <c r="N1782" s="225"/>
      <c r="O1782" s="225"/>
      <c r="P1782" s="225"/>
      <c r="Q1782" s="225"/>
      <c r="R1782" s="225"/>
      <c r="S1782" s="225"/>
      <c r="T1782" s="226"/>
      <c r="AT1782" s="227" t="s">
        <v>162</v>
      </c>
      <c r="AU1782" s="227" t="s">
        <v>89</v>
      </c>
      <c r="AV1782" s="13" t="s">
        <v>89</v>
      </c>
      <c r="AW1782" s="13" t="s">
        <v>34</v>
      </c>
      <c r="AX1782" s="13" t="s">
        <v>80</v>
      </c>
      <c r="AY1782" s="227" t="s">
        <v>151</v>
      </c>
    </row>
    <row r="1783" spans="2:51" s="13" customFormat="1" ht="10.199999999999999">
      <c r="B1783" s="217"/>
      <c r="C1783" s="218"/>
      <c r="D1783" s="213" t="s">
        <v>162</v>
      </c>
      <c r="E1783" s="219" t="s">
        <v>1</v>
      </c>
      <c r="F1783" s="220" t="s">
        <v>1490</v>
      </c>
      <c r="G1783" s="218"/>
      <c r="H1783" s="221">
        <v>2.2949999999999999</v>
      </c>
      <c r="I1783" s="222"/>
      <c r="J1783" s="218"/>
      <c r="K1783" s="218"/>
      <c r="L1783" s="223"/>
      <c r="M1783" s="224"/>
      <c r="N1783" s="225"/>
      <c r="O1783" s="225"/>
      <c r="P1783" s="225"/>
      <c r="Q1783" s="225"/>
      <c r="R1783" s="225"/>
      <c r="S1783" s="225"/>
      <c r="T1783" s="226"/>
      <c r="AT1783" s="227" t="s">
        <v>162</v>
      </c>
      <c r="AU1783" s="227" t="s">
        <v>89</v>
      </c>
      <c r="AV1783" s="13" t="s">
        <v>89</v>
      </c>
      <c r="AW1783" s="13" t="s">
        <v>34</v>
      </c>
      <c r="AX1783" s="13" t="s">
        <v>80</v>
      </c>
      <c r="AY1783" s="227" t="s">
        <v>151</v>
      </c>
    </row>
    <row r="1784" spans="2:51" s="13" customFormat="1" ht="10.199999999999999">
      <c r="B1784" s="217"/>
      <c r="C1784" s="218"/>
      <c r="D1784" s="213" t="s">
        <v>162</v>
      </c>
      <c r="E1784" s="219" t="s">
        <v>1</v>
      </c>
      <c r="F1784" s="220" t="s">
        <v>1491</v>
      </c>
      <c r="G1784" s="218"/>
      <c r="H1784" s="221">
        <v>0.79500000000000004</v>
      </c>
      <c r="I1784" s="222"/>
      <c r="J1784" s="218"/>
      <c r="K1784" s="218"/>
      <c r="L1784" s="223"/>
      <c r="M1784" s="224"/>
      <c r="N1784" s="225"/>
      <c r="O1784" s="225"/>
      <c r="P1784" s="225"/>
      <c r="Q1784" s="225"/>
      <c r="R1784" s="225"/>
      <c r="S1784" s="225"/>
      <c r="T1784" s="226"/>
      <c r="AT1784" s="227" t="s">
        <v>162</v>
      </c>
      <c r="AU1784" s="227" t="s">
        <v>89</v>
      </c>
      <c r="AV1784" s="13" t="s">
        <v>89</v>
      </c>
      <c r="AW1784" s="13" t="s">
        <v>34</v>
      </c>
      <c r="AX1784" s="13" t="s">
        <v>80</v>
      </c>
      <c r="AY1784" s="227" t="s">
        <v>151</v>
      </c>
    </row>
    <row r="1785" spans="2:51" s="13" customFormat="1" ht="10.199999999999999">
      <c r="B1785" s="217"/>
      <c r="C1785" s="218"/>
      <c r="D1785" s="213" t="s">
        <v>162</v>
      </c>
      <c r="E1785" s="219" t="s">
        <v>1</v>
      </c>
      <c r="F1785" s="220" t="s">
        <v>1492</v>
      </c>
      <c r="G1785" s="218"/>
      <c r="H1785" s="221">
        <v>0.27500000000000002</v>
      </c>
      <c r="I1785" s="222"/>
      <c r="J1785" s="218"/>
      <c r="K1785" s="218"/>
      <c r="L1785" s="223"/>
      <c r="M1785" s="224"/>
      <c r="N1785" s="225"/>
      <c r="O1785" s="225"/>
      <c r="P1785" s="225"/>
      <c r="Q1785" s="225"/>
      <c r="R1785" s="225"/>
      <c r="S1785" s="225"/>
      <c r="T1785" s="226"/>
      <c r="AT1785" s="227" t="s">
        <v>162</v>
      </c>
      <c r="AU1785" s="227" t="s">
        <v>89</v>
      </c>
      <c r="AV1785" s="13" t="s">
        <v>89</v>
      </c>
      <c r="AW1785" s="13" t="s">
        <v>34</v>
      </c>
      <c r="AX1785" s="13" t="s">
        <v>80</v>
      </c>
      <c r="AY1785" s="227" t="s">
        <v>151</v>
      </c>
    </row>
    <row r="1786" spans="2:51" s="15" customFormat="1" ht="10.199999999999999">
      <c r="B1786" s="239"/>
      <c r="C1786" s="240"/>
      <c r="D1786" s="213" t="s">
        <v>162</v>
      </c>
      <c r="E1786" s="241" t="s">
        <v>1</v>
      </c>
      <c r="F1786" s="242" t="s">
        <v>238</v>
      </c>
      <c r="G1786" s="240"/>
      <c r="H1786" s="241" t="s">
        <v>1</v>
      </c>
      <c r="I1786" s="243"/>
      <c r="J1786" s="240"/>
      <c r="K1786" s="240"/>
      <c r="L1786" s="244"/>
      <c r="M1786" s="245"/>
      <c r="N1786" s="246"/>
      <c r="O1786" s="246"/>
      <c r="P1786" s="246"/>
      <c r="Q1786" s="246"/>
      <c r="R1786" s="246"/>
      <c r="S1786" s="246"/>
      <c r="T1786" s="247"/>
      <c r="AT1786" s="248" t="s">
        <v>162</v>
      </c>
      <c r="AU1786" s="248" t="s">
        <v>89</v>
      </c>
      <c r="AV1786" s="15" t="s">
        <v>85</v>
      </c>
      <c r="AW1786" s="15" t="s">
        <v>34</v>
      </c>
      <c r="AX1786" s="15" t="s">
        <v>80</v>
      </c>
      <c r="AY1786" s="248" t="s">
        <v>151</v>
      </c>
    </row>
    <row r="1787" spans="2:51" s="13" customFormat="1" ht="10.199999999999999">
      <c r="B1787" s="217"/>
      <c r="C1787" s="218"/>
      <c r="D1787" s="213" t="s">
        <v>162</v>
      </c>
      <c r="E1787" s="219" t="s">
        <v>1</v>
      </c>
      <c r="F1787" s="220" t="s">
        <v>1431</v>
      </c>
      <c r="G1787" s="218"/>
      <c r="H1787" s="221">
        <v>-1.5760000000000001</v>
      </c>
      <c r="I1787" s="222"/>
      <c r="J1787" s="218"/>
      <c r="K1787" s="218"/>
      <c r="L1787" s="223"/>
      <c r="M1787" s="224"/>
      <c r="N1787" s="225"/>
      <c r="O1787" s="225"/>
      <c r="P1787" s="225"/>
      <c r="Q1787" s="225"/>
      <c r="R1787" s="225"/>
      <c r="S1787" s="225"/>
      <c r="T1787" s="226"/>
      <c r="AT1787" s="227" t="s">
        <v>162</v>
      </c>
      <c r="AU1787" s="227" t="s">
        <v>89</v>
      </c>
      <c r="AV1787" s="13" t="s">
        <v>89</v>
      </c>
      <c r="AW1787" s="13" t="s">
        <v>34</v>
      </c>
      <c r="AX1787" s="13" t="s">
        <v>80</v>
      </c>
      <c r="AY1787" s="227" t="s">
        <v>151</v>
      </c>
    </row>
    <row r="1788" spans="2:51" s="13" customFormat="1" ht="10.199999999999999">
      <c r="B1788" s="217"/>
      <c r="C1788" s="218"/>
      <c r="D1788" s="213" t="s">
        <v>162</v>
      </c>
      <c r="E1788" s="219" t="s">
        <v>1</v>
      </c>
      <c r="F1788" s="220" t="s">
        <v>1493</v>
      </c>
      <c r="G1788" s="218"/>
      <c r="H1788" s="221">
        <v>-4.5599999999999996</v>
      </c>
      <c r="I1788" s="222"/>
      <c r="J1788" s="218"/>
      <c r="K1788" s="218"/>
      <c r="L1788" s="223"/>
      <c r="M1788" s="224"/>
      <c r="N1788" s="225"/>
      <c r="O1788" s="225"/>
      <c r="P1788" s="225"/>
      <c r="Q1788" s="225"/>
      <c r="R1788" s="225"/>
      <c r="S1788" s="225"/>
      <c r="T1788" s="226"/>
      <c r="AT1788" s="227" t="s">
        <v>162</v>
      </c>
      <c r="AU1788" s="227" t="s">
        <v>89</v>
      </c>
      <c r="AV1788" s="13" t="s">
        <v>89</v>
      </c>
      <c r="AW1788" s="13" t="s">
        <v>34</v>
      </c>
      <c r="AX1788" s="13" t="s">
        <v>80</v>
      </c>
      <c r="AY1788" s="227" t="s">
        <v>151</v>
      </c>
    </row>
    <row r="1789" spans="2:51" s="13" customFormat="1" ht="10.199999999999999">
      <c r="B1789" s="217"/>
      <c r="C1789" s="218"/>
      <c r="D1789" s="213" t="s">
        <v>162</v>
      </c>
      <c r="E1789" s="219" t="s">
        <v>1</v>
      </c>
      <c r="F1789" s="220" t="s">
        <v>1494</v>
      </c>
      <c r="G1789" s="218"/>
      <c r="H1789" s="221">
        <v>-1.9</v>
      </c>
      <c r="I1789" s="222"/>
      <c r="J1789" s="218"/>
      <c r="K1789" s="218"/>
      <c r="L1789" s="223"/>
      <c r="M1789" s="224"/>
      <c r="N1789" s="225"/>
      <c r="O1789" s="225"/>
      <c r="P1789" s="225"/>
      <c r="Q1789" s="225"/>
      <c r="R1789" s="225"/>
      <c r="S1789" s="225"/>
      <c r="T1789" s="226"/>
      <c r="AT1789" s="227" t="s">
        <v>162</v>
      </c>
      <c r="AU1789" s="227" t="s">
        <v>89</v>
      </c>
      <c r="AV1789" s="13" t="s">
        <v>89</v>
      </c>
      <c r="AW1789" s="13" t="s">
        <v>34</v>
      </c>
      <c r="AX1789" s="13" t="s">
        <v>80</v>
      </c>
      <c r="AY1789" s="227" t="s">
        <v>151</v>
      </c>
    </row>
    <row r="1790" spans="2:51" s="16" customFormat="1" ht="10.199999999999999">
      <c r="B1790" s="259"/>
      <c r="C1790" s="260"/>
      <c r="D1790" s="213" t="s">
        <v>162</v>
      </c>
      <c r="E1790" s="261" t="s">
        <v>1</v>
      </c>
      <c r="F1790" s="262" t="s">
        <v>274</v>
      </c>
      <c r="G1790" s="260"/>
      <c r="H1790" s="263">
        <v>82.184000000000012</v>
      </c>
      <c r="I1790" s="264"/>
      <c r="J1790" s="260"/>
      <c r="K1790" s="260"/>
      <c r="L1790" s="265"/>
      <c r="M1790" s="266"/>
      <c r="N1790" s="267"/>
      <c r="O1790" s="267"/>
      <c r="P1790" s="267"/>
      <c r="Q1790" s="267"/>
      <c r="R1790" s="267"/>
      <c r="S1790" s="267"/>
      <c r="T1790" s="268"/>
      <c r="AT1790" s="269" t="s">
        <v>162</v>
      </c>
      <c r="AU1790" s="269" t="s">
        <v>89</v>
      </c>
      <c r="AV1790" s="16" t="s">
        <v>170</v>
      </c>
      <c r="AW1790" s="16" t="s">
        <v>34</v>
      </c>
      <c r="AX1790" s="16" t="s">
        <v>80</v>
      </c>
      <c r="AY1790" s="269" t="s">
        <v>151</v>
      </c>
    </row>
    <row r="1791" spans="2:51" s="15" customFormat="1" ht="10.199999999999999">
      <c r="B1791" s="239"/>
      <c r="C1791" s="240"/>
      <c r="D1791" s="213" t="s">
        <v>162</v>
      </c>
      <c r="E1791" s="241" t="s">
        <v>1</v>
      </c>
      <c r="F1791" s="242" t="s">
        <v>235</v>
      </c>
      <c r="G1791" s="240"/>
      <c r="H1791" s="241" t="s">
        <v>1</v>
      </c>
      <c r="I1791" s="243"/>
      <c r="J1791" s="240"/>
      <c r="K1791" s="240"/>
      <c r="L1791" s="244"/>
      <c r="M1791" s="245"/>
      <c r="N1791" s="246"/>
      <c r="O1791" s="246"/>
      <c r="P1791" s="246"/>
      <c r="Q1791" s="246"/>
      <c r="R1791" s="246"/>
      <c r="S1791" s="246"/>
      <c r="T1791" s="247"/>
      <c r="AT1791" s="248" t="s">
        <v>162</v>
      </c>
      <c r="AU1791" s="248" t="s">
        <v>89</v>
      </c>
      <c r="AV1791" s="15" t="s">
        <v>85</v>
      </c>
      <c r="AW1791" s="15" t="s">
        <v>34</v>
      </c>
      <c r="AX1791" s="15" t="s">
        <v>80</v>
      </c>
      <c r="AY1791" s="248" t="s">
        <v>151</v>
      </c>
    </row>
    <row r="1792" spans="2:51" s="13" customFormat="1" ht="10.199999999999999">
      <c r="B1792" s="217"/>
      <c r="C1792" s="218"/>
      <c r="D1792" s="213" t="s">
        <v>162</v>
      </c>
      <c r="E1792" s="219" t="s">
        <v>1</v>
      </c>
      <c r="F1792" s="220" t="s">
        <v>1552</v>
      </c>
      <c r="G1792" s="218"/>
      <c r="H1792" s="221">
        <v>15.246</v>
      </c>
      <c r="I1792" s="222"/>
      <c r="J1792" s="218"/>
      <c r="K1792" s="218"/>
      <c r="L1792" s="223"/>
      <c r="M1792" s="224"/>
      <c r="N1792" s="225"/>
      <c r="O1792" s="225"/>
      <c r="P1792" s="225"/>
      <c r="Q1792" s="225"/>
      <c r="R1792" s="225"/>
      <c r="S1792" s="225"/>
      <c r="T1792" s="226"/>
      <c r="AT1792" s="227" t="s">
        <v>162</v>
      </c>
      <c r="AU1792" s="227" t="s">
        <v>89</v>
      </c>
      <c r="AV1792" s="13" t="s">
        <v>89</v>
      </c>
      <c r="AW1792" s="13" t="s">
        <v>34</v>
      </c>
      <c r="AX1792" s="13" t="s">
        <v>80</v>
      </c>
      <c r="AY1792" s="227" t="s">
        <v>151</v>
      </c>
    </row>
    <row r="1793" spans="2:51" s="13" customFormat="1" ht="10.199999999999999">
      <c r="B1793" s="217"/>
      <c r="C1793" s="218"/>
      <c r="D1793" s="213" t="s">
        <v>162</v>
      </c>
      <c r="E1793" s="219" t="s">
        <v>1</v>
      </c>
      <c r="F1793" s="220" t="s">
        <v>1624</v>
      </c>
      <c r="G1793" s="218"/>
      <c r="H1793" s="221">
        <v>11.77</v>
      </c>
      <c r="I1793" s="222"/>
      <c r="J1793" s="218"/>
      <c r="K1793" s="218"/>
      <c r="L1793" s="223"/>
      <c r="M1793" s="224"/>
      <c r="N1793" s="225"/>
      <c r="O1793" s="225"/>
      <c r="P1793" s="225"/>
      <c r="Q1793" s="225"/>
      <c r="R1793" s="225"/>
      <c r="S1793" s="225"/>
      <c r="T1793" s="226"/>
      <c r="AT1793" s="227" t="s">
        <v>162</v>
      </c>
      <c r="AU1793" s="227" t="s">
        <v>89</v>
      </c>
      <c r="AV1793" s="13" t="s">
        <v>89</v>
      </c>
      <c r="AW1793" s="13" t="s">
        <v>34</v>
      </c>
      <c r="AX1793" s="13" t="s">
        <v>80</v>
      </c>
      <c r="AY1793" s="227" t="s">
        <v>151</v>
      </c>
    </row>
    <row r="1794" spans="2:51" s="13" customFormat="1" ht="10.199999999999999">
      <c r="B1794" s="217"/>
      <c r="C1794" s="218"/>
      <c r="D1794" s="213" t="s">
        <v>162</v>
      </c>
      <c r="E1794" s="219" t="s">
        <v>1</v>
      </c>
      <c r="F1794" s="220" t="s">
        <v>1625</v>
      </c>
      <c r="G1794" s="218"/>
      <c r="H1794" s="221">
        <v>0.10299999999999999</v>
      </c>
      <c r="I1794" s="222"/>
      <c r="J1794" s="218"/>
      <c r="K1794" s="218"/>
      <c r="L1794" s="223"/>
      <c r="M1794" s="224"/>
      <c r="N1794" s="225"/>
      <c r="O1794" s="225"/>
      <c r="P1794" s="225"/>
      <c r="Q1794" s="225"/>
      <c r="R1794" s="225"/>
      <c r="S1794" s="225"/>
      <c r="T1794" s="226"/>
      <c r="AT1794" s="227" t="s">
        <v>162</v>
      </c>
      <c r="AU1794" s="227" t="s">
        <v>89</v>
      </c>
      <c r="AV1794" s="13" t="s">
        <v>89</v>
      </c>
      <c r="AW1794" s="13" t="s">
        <v>34</v>
      </c>
      <c r="AX1794" s="13" t="s">
        <v>80</v>
      </c>
      <c r="AY1794" s="227" t="s">
        <v>151</v>
      </c>
    </row>
    <row r="1795" spans="2:51" s="13" customFormat="1" ht="10.199999999999999">
      <c r="B1795" s="217"/>
      <c r="C1795" s="218"/>
      <c r="D1795" s="213" t="s">
        <v>162</v>
      </c>
      <c r="E1795" s="219" t="s">
        <v>1</v>
      </c>
      <c r="F1795" s="220" t="s">
        <v>1496</v>
      </c>
      <c r="G1795" s="218"/>
      <c r="H1795" s="221">
        <v>0.46500000000000002</v>
      </c>
      <c r="I1795" s="222"/>
      <c r="J1795" s="218"/>
      <c r="K1795" s="218"/>
      <c r="L1795" s="223"/>
      <c r="M1795" s="224"/>
      <c r="N1795" s="225"/>
      <c r="O1795" s="225"/>
      <c r="P1795" s="225"/>
      <c r="Q1795" s="225"/>
      <c r="R1795" s="225"/>
      <c r="S1795" s="225"/>
      <c r="T1795" s="226"/>
      <c r="AT1795" s="227" t="s">
        <v>162</v>
      </c>
      <c r="AU1795" s="227" t="s">
        <v>89</v>
      </c>
      <c r="AV1795" s="13" t="s">
        <v>89</v>
      </c>
      <c r="AW1795" s="13" t="s">
        <v>34</v>
      </c>
      <c r="AX1795" s="13" t="s">
        <v>80</v>
      </c>
      <c r="AY1795" s="227" t="s">
        <v>151</v>
      </c>
    </row>
    <row r="1796" spans="2:51" s="13" customFormat="1" ht="10.199999999999999">
      <c r="B1796" s="217"/>
      <c r="C1796" s="218"/>
      <c r="D1796" s="213" t="s">
        <v>162</v>
      </c>
      <c r="E1796" s="219" t="s">
        <v>1</v>
      </c>
      <c r="F1796" s="220" t="s">
        <v>1497</v>
      </c>
      <c r="G1796" s="218"/>
      <c r="H1796" s="221">
        <v>0.7</v>
      </c>
      <c r="I1796" s="222"/>
      <c r="J1796" s="218"/>
      <c r="K1796" s="218"/>
      <c r="L1796" s="223"/>
      <c r="M1796" s="224"/>
      <c r="N1796" s="225"/>
      <c r="O1796" s="225"/>
      <c r="P1796" s="225"/>
      <c r="Q1796" s="225"/>
      <c r="R1796" s="225"/>
      <c r="S1796" s="225"/>
      <c r="T1796" s="226"/>
      <c r="AT1796" s="227" t="s">
        <v>162</v>
      </c>
      <c r="AU1796" s="227" t="s">
        <v>89</v>
      </c>
      <c r="AV1796" s="13" t="s">
        <v>89</v>
      </c>
      <c r="AW1796" s="13" t="s">
        <v>34</v>
      </c>
      <c r="AX1796" s="13" t="s">
        <v>80</v>
      </c>
      <c r="AY1796" s="227" t="s">
        <v>151</v>
      </c>
    </row>
    <row r="1797" spans="2:51" s="13" customFormat="1" ht="10.199999999999999">
      <c r="B1797" s="217"/>
      <c r="C1797" s="218"/>
      <c r="D1797" s="213" t="s">
        <v>162</v>
      </c>
      <c r="E1797" s="219" t="s">
        <v>1</v>
      </c>
      <c r="F1797" s="220" t="s">
        <v>412</v>
      </c>
      <c r="G1797" s="218"/>
      <c r="H1797" s="221">
        <v>0.9</v>
      </c>
      <c r="I1797" s="222"/>
      <c r="J1797" s="218"/>
      <c r="K1797" s="218"/>
      <c r="L1797" s="223"/>
      <c r="M1797" s="224"/>
      <c r="N1797" s="225"/>
      <c r="O1797" s="225"/>
      <c r="P1797" s="225"/>
      <c r="Q1797" s="225"/>
      <c r="R1797" s="225"/>
      <c r="S1797" s="225"/>
      <c r="T1797" s="226"/>
      <c r="AT1797" s="227" t="s">
        <v>162</v>
      </c>
      <c r="AU1797" s="227" t="s">
        <v>89</v>
      </c>
      <c r="AV1797" s="13" t="s">
        <v>89</v>
      </c>
      <c r="AW1797" s="13" t="s">
        <v>34</v>
      </c>
      <c r="AX1797" s="13" t="s">
        <v>80</v>
      </c>
      <c r="AY1797" s="227" t="s">
        <v>151</v>
      </c>
    </row>
    <row r="1798" spans="2:51" s="13" customFormat="1" ht="10.199999999999999">
      <c r="B1798" s="217"/>
      <c r="C1798" s="218"/>
      <c r="D1798" s="213" t="s">
        <v>162</v>
      </c>
      <c r="E1798" s="219" t="s">
        <v>1</v>
      </c>
      <c r="F1798" s="220" t="s">
        <v>412</v>
      </c>
      <c r="G1798" s="218"/>
      <c r="H1798" s="221">
        <v>0.9</v>
      </c>
      <c r="I1798" s="222"/>
      <c r="J1798" s="218"/>
      <c r="K1798" s="218"/>
      <c r="L1798" s="223"/>
      <c r="M1798" s="224"/>
      <c r="N1798" s="225"/>
      <c r="O1798" s="225"/>
      <c r="P1798" s="225"/>
      <c r="Q1798" s="225"/>
      <c r="R1798" s="225"/>
      <c r="S1798" s="225"/>
      <c r="T1798" s="226"/>
      <c r="AT1798" s="227" t="s">
        <v>162</v>
      </c>
      <c r="AU1798" s="227" t="s">
        <v>89</v>
      </c>
      <c r="AV1798" s="13" t="s">
        <v>89</v>
      </c>
      <c r="AW1798" s="13" t="s">
        <v>34</v>
      </c>
      <c r="AX1798" s="13" t="s">
        <v>80</v>
      </c>
      <c r="AY1798" s="227" t="s">
        <v>151</v>
      </c>
    </row>
    <row r="1799" spans="2:51" s="13" customFormat="1" ht="10.199999999999999">
      <c r="B1799" s="217"/>
      <c r="C1799" s="218"/>
      <c r="D1799" s="213" t="s">
        <v>162</v>
      </c>
      <c r="E1799" s="219" t="s">
        <v>1</v>
      </c>
      <c r="F1799" s="220" t="s">
        <v>413</v>
      </c>
      <c r="G1799" s="218"/>
      <c r="H1799" s="221">
        <v>2.06</v>
      </c>
      <c r="I1799" s="222"/>
      <c r="J1799" s="218"/>
      <c r="K1799" s="218"/>
      <c r="L1799" s="223"/>
      <c r="M1799" s="224"/>
      <c r="N1799" s="225"/>
      <c r="O1799" s="225"/>
      <c r="P1799" s="225"/>
      <c r="Q1799" s="225"/>
      <c r="R1799" s="225"/>
      <c r="S1799" s="225"/>
      <c r="T1799" s="226"/>
      <c r="AT1799" s="227" t="s">
        <v>162</v>
      </c>
      <c r="AU1799" s="227" t="s">
        <v>89</v>
      </c>
      <c r="AV1799" s="13" t="s">
        <v>89</v>
      </c>
      <c r="AW1799" s="13" t="s">
        <v>34</v>
      </c>
      <c r="AX1799" s="13" t="s">
        <v>80</v>
      </c>
      <c r="AY1799" s="227" t="s">
        <v>151</v>
      </c>
    </row>
    <row r="1800" spans="2:51" s="13" customFormat="1" ht="10.199999999999999">
      <c r="B1800" s="217"/>
      <c r="C1800" s="218"/>
      <c r="D1800" s="213" t="s">
        <v>162</v>
      </c>
      <c r="E1800" s="219" t="s">
        <v>1</v>
      </c>
      <c r="F1800" s="220" t="s">
        <v>414</v>
      </c>
      <c r="G1800" s="218"/>
      <c r="H1800" s="221">
        <v>5.9640000000000004</v>
      </c>
      <c r="I1800" s="222"/>
      <c r="J1800" s="218"/>
      <c r="K1800" s="218"/>
      <c r="L1800" s="223"/>
      <c r="M1800" s="224"/>
      <c r="N1800" s="225"/>
      <c r="O1800" s="225"/>
      <c r="P1800" s="225"/>
      <c r="Q1800" s="225"/>
      <c r="R1800" s="225"/>
      <c r="S1800" s="225"/>
      <c r="T1800" s="226"/>
      <c r="AT1800" s="227" t="s">
        <v>162</v>
      </c>
      <c r="AU1800" s="227" t="s">
        <v>89</v>
      </c>
      <c r="AV1800" s="13" t="s">
        <v>89</v>
      </c>
      <c r="AW1800" s="13" t="s">
        <v>34</v>
      </c>
      <c r="AX1800" s="13" t="s">
        <v>80</v>
      </c>
      <c r="AY1800" s="227" t="s">
        <v>151</v>
      </c>
    </row>
    <row r="1801" spans="2:51" s="15" customFormat="1" ht="10.199999999999999">
      <c r="B1801" s="239"/>
      <c r="C1801" s="240"/>
      <c r="D1801" s="213" t="s">
        <v>162</v>
      </c>
      <c r="E1801" s="241" t="s">
        <v>1</v>
      </c>
      <c r="F1801" s="242" t="s">
        <v>238</v>
      </c>
      <c r="G1801" s="240"/>
      <c r="H1801" s="241" t="s">
        <v>1</v>
      </c>
      <c r="I1801" s="243"/>
      <c r="J1801" s="240"/>
      <c r="K1801" s="240"/>
      <c r="L1801" s="244"/>
      <c r="M1801" s="245"/>
      <c r="N1801" s="246"/>
      <c r="O1801" s="246"/>
      <c r="P1801" s="246"/>
      <c r="Q1801" s="246"/>
      <c r="R1801" s="246"/>
      <c r="S1801" s="246"/>
      <c r="T1801" s="247"/>
      <c r="AT1801" s="248" t="s">
        <v>162</v>
      </c>
      <c r="AU1801" s="248" t="s">
        <v>89</v>
      </c>
      <c r="AV1801" s="15" t="s">
        <v>85</v>
      </c>
      <c r="AW1801" s="15" t="s">
        <v>34</v>
      </c>
      <c r="AX1801" s="15" t="s">
        <v>80</v>
      </c>
      <c r="AY1801" s="248" t="s">
        <v>151</v>
      </c>
    </row>
    <row r="1802" spans="2:51" s="13" customFormat="1" ht="10.199999999999999">
      <c r="B1802" s="217"/>
      <c r="C1802" s="218"/>
      <c r="D1802" s="213" t="s">
        <v>162</v>
      </c>
      <c r="E1802" s="219" t="s">
        <v>1</v>
      </c>
      <c r="F1802" s="220" t="s">
        <v>1498</v>
      </c>
      <c r="G1802" s="218"/>
      <c r="H1802" s="221">
        <v>-0.16</v>
      </c>
      <c r="I1802" s="222"/>
      <c r="J1802" s="218"/>
      <c r="K1802" s="218"/>
      <c r="L1802" s="223"/>
      <c r="M1802" s="224"/>
      <c r="N1802" s="225"/>
      <c r="O1802" s="225"/>
      <c r="P1802" s="225"/>
      <c r="Q1802" s="225"/>
      <c r="R1802" s="225"/>
      <c r="S1802" s="225"/>
      <c r="T1802" s="226"/>
      <c r="AT1802" s="227" t="s">
        <v>162</v>
      </c>
      <c r="AU1802" s="227" t="s">
        <v>89</v>
      </c>
      <c r="AV1802" s="13" t="s">
        <v>89</v>
      </c>
      <c r="AW1802" s="13" t="s">
        <v>34</v>
      </c>
      <c r="AX1802" s="13" t="s">
        <v>80</v>
      </c>
      <c r="AY1802" s="227" t="s">
        <v>151</v>
      </c>
    </row>
    <row r="1803" spans="2:51" s="13" customFormat="1" ht="10.199999999999999">
      <c r="B1803" s="217"/>
      <c r="C1803" s="218"/>
      <c r="D1803" s="213" t="s">
        <v>162</v>
      </c>
      <c r="E1803" s="219" t="s">
        <v>1</v>
      </c>
      <c r="F1803" s="220" t="s">
        <v>1499</v>
      </c>
      <c r="G1803" s="218"/>
      <c r="H1803" s="221">
        <v>-0.72</v>
      </c>
      <c r="I1803" s="222"/>
      <c r="J1803" s="218"/>
      <c r="K1803" s="218"/>
      <c r="L1803" s="223"/>
      <c r="M1803" s="224"/>
      <c r="N1803" s="225"/>
      <c r="O1803" s="225"/>
      <c r="P1803" s="225"/>
      <c r="Q1803" s="225"/>
      <c r="R1803" s="225"/>
      <c r="S1803" s="225"/>
      <c r="T1803" s="226"/>
      <c r="AT1803" s="227" t="s">
        <v>162</v>
      </c>
      <c r="AU1803" s="227" t="s">
        <v>89</v>
      </c>
      <c r="AV1803" s="13" t="s">
        <v>89</v>
      </c>
      <c r="AW1803" s="13" t="s">
        <v>34</v>
      </c>
      <c r="AX1803" s="13" t="s">
        <v>80</v>
      </c>
      <c r="AY1803" s="227" t="s">
        <v>151</v>
      </c>
    </row>
    <row r="1804" spans="2:51" s="13" customFormat="1" ht="10.199999999999999">
      <c r="B1804" s="217"/>
      <c r="C1804" s="218"/>
      <c r="D1804" s="213" t="s">
        <v>162</v>
      </c>
      <c r="E1804" s="219" t="s">
        <v>1</v>
      </c>
      <c r="F1804" s="220" t="s">
        <v>301</v>
      </c>
      <c r="G1804" s="218"/>
      <c r="H1804" s="221">
        <v>-0.28000000000000003</v>
      </c>
      <c r="I1804" s="222"/>
      <c r="J1804" s="218"/>
      <c r="K1804" s="218"/>
      <c r="L1804" s="223"/>
      <c r="M1804" s="224"/>
      <c r="N1804" s="225"/>
      <c r="O1804" s="225"/>
      <c r="P1804" s="225"/>
      <c r="Q1804" s="225"/>
      <c r="R1804" s="225"/>
      <c r="S1804" s="225"/>
      <c r="T1804" s="226"/>
      <c r="AT1804" s="227" t="s">
        <v>162</v>
      </c>
      <c r="AU1804" s="227" t="s">
        <v>89</v>
      </c>
      <c r="AV1804" s="13" t="s">
        <v>89</v>
      </c>
      <c r="AW1804" s="13" t="s">
        <v>34</v>
      </c>
      <c r="AX1804" s="13" t="s">
        <v>80</v>
      </c>
      <c r="AY1804" s="227" t="s">
        <v>151</v>
      </c>
    </row>
    <row r="1805" spans="2:51" s="13" customFormat="1" ht="10.199999999999999">
      <c r="B1805" s="217"/>
      <c r="C1805" s="218"/>
      <c r="D1805" s="213" t="s">
        <v>162</v>
      </c>
      <c r="E1805" s="219" t="s">
        <v>1</v>
      </c>
      <c r="F1805" s="220" t="s">
        <v>302</v>
      </c>
      <c r="G1805" s="218"/>
      <c r="H1805" s="221">
        <v>-0.252</v>
      </c>
      <c r="I1805" s="222"/>
      <c r="J1805" s="218"/>
      <c r="K1805" s="218"/>
      <c r="L1805" s="223"/>
      <c r="M1805" s="224"/>
      <c r="N1805" s="225"/>
      <c r="O1805" s="225"/>
      <c r="P1805" s="225"/>
      <c r="Q1805" s="225"/>
      <c r="R1805" s="225"/>
      <c r="S1805" s="225"/>
      <c r="T1805" s="226"/>
      <c r="AT1805" s="227" t="s">
        <v>162</v>
      </c>
      <c r="AU1805" s="227" t="s">
        <v>89</v>
      </c>
      <c r="AV1805" s="13" t="s">
        <v>89</v>
      </c>
      <c r="AW1805" s="13" t="s">
        <v>34</v>
      </c>
      <c r="AX1805" s="13" t="s">
        <v>80</v>
      </c>
      <c r="AY1805" s="227" t="s">
        <v>151</v>
      </c>
    </row>
    <row r="1806" spans="2:51" s="16" customFormat="1" ht="10.199999999999999">
      <c r="B1806" s="259"/>
      <c r="C1806" s="260"/>
      <c r="D1806" s="213" t="s">
        <v>162</v>
      </c>
      <c r="E1806" s="261" t="s">
        <v>1</v>
      </c>
      <c r="F1806" s="262" t="s">
        <v>274</v>
      </c>
      <c r="G1806" s="260"/>
      <c r="H1806" s="263">
        <v>36.695999999999998</v>
      </c>
      <c r="I1806" s="264"/>
      <c r="J1806" s="260"/>
      <c r="K1806" s="260"/>
      <c r="L1806" s="265"/>
      <c r="M1806" s="266"/>
      <c r="N1806" s="267"/>
      <c r="O1806" s="267"/>
      <c r="P1806" s="267"/>
      <c r="Q1806" s="267"/>
      <c r="R1806" s="267"/>
      <c r="S1806" s="267"/>
      <c r="T1806" s="268"/>
      <c r="AT1806" s="269" t="s">
        <v>162</v>
      </c>
      <c r="AU1806" s="269" t="s">
        <v>89</v>
      </c>
      <c r="AV1806" s="16" t="s">
        <v>170</v>
      </c>
      <c r="AW1806" s="16" t="s">
        <v>34</v>
      </c>
      <c r="AX1806" s="16" t="s">
        <v>80</v>
      </c>
      <c r="AY1806" s="269" t="s">
        <v>151</v>
      </c>
    </row>
    <row r="1807" spans="2:51" s="15" customFormat="1" ht="10.199999999999999">
      <c r="B1807" s="239"/>
      <c r="C1807" s="240"/>
      <c r="D1807" s="213" t="s">
        <v>162</v>
      </c>
      <c r="E1807" s="241" t="s">
        <v>1</v>
      </c>
      <c r="F1807" s="242" t="s">
        <v>415</v>
      </c>
      <c r="G1807" s="240"/>
      <c r="H1807" s="241" t="s">
        <v>1</v>
      </c>
      <c r="I1807" s="243"/>
      <c r="J1807" s="240"/>
      <c r="K1807" s="240"/>
      <c r="L1807" s="244"/>
      <c r="M1807" s="245"/>
      <c r="N1807" s="246"/>
      <c r="O1807" s="246"/>
      <c r="P1807" s="246"/>
      <c r="Q1807" s="246"/>
      <c r="R1807" s="246"/>
      <c r="S1807" s="246"/>
      <c r="T1807" s="247"/>
      <c r="AT1807" s="248" t="s">
        <v>162</v>
      </c>
      <c r="AU1807" s="248" t="s">
        <v>89</v>
      </c>
      <c r="AV1807" s="15" t="s">
        <v>85</v>
      </c>
      <c r="AW1807" s="15" t="s">
        <v>34</v>
      </c>
      <c r="AX1807" s="15" t="s">
        <v>80</v>
      </c>
      <c r="AY1807" s="248" t="s">
        <v>151</v>
      </c>
    </row>
    <row r="1808" spans="2:51" s="13" customFormat="1" ht="10.199999999999999">
      <c r="B1808" s="217"/>
      <c r="C1808" s="218"/>
      <c r="D1808" s="213" t="s">
        <v>162</v>
      </c>
      <c r="E1808" s="219" t="s">
        <v>1</v>
      </c>
      <c r="F1808" s="220" t="s">
        <v>1553</v>
      </c>
      <c r="G1808" s="218"/>
      <c r="H1808" s="221">
        <v>60.783999999999999</v>
      </c>
      <c r="I1808" s="222"/>
      <c r="J1808" s="218"/>
      <c r="K1808" s="218"/>
      <c r="L1808" s="223"/>
      <c r="M1808" s="224"/>
      <c r="N1808" s="225"/>
      <c r="O1808" s="225"/>
      <c r="P1808" s="225"/>
      <c r="Q1808" s="225"/>
      <c r="R1808" s="225"/>
      <c r="S1808" s="225"/>
      <c r="T1808" s="226"/>
      <c r="AT1808" s="227" t="s">
        <v>162</v>
      </c>
      <c r="AU1808" s="227" t="s">
        <v>89</v>
      </c>
      <c r="AV1808" s="13" t="s">
        <v>89</v>
      </c>
      <c r="AW1808" s="13" t="s">
        <v>34</v>
      </c>
      <c r="AX1808" s="13" t="s">
        <v>80</v>
      </c>
      <c r="AY1808" s="227" t="s">
        <v>151</v>
      </c>
    </row>
    <row r="1809" spans="1:65" s="13" customFormat="1" ht="10.199999999999999">
      <c r="B1809" s="217"/>
      <c r="C1809" s="218"/>
      <c r="D1809" s="213" t="s">
        <v>162</v>
      </c>
      <c r="E1809" s="219" t="s">
        <v>1</v>
      </c>
      <c r="F1809" s="220" t="s">
        <v>1501</v>
      </c>
      <c r="G1809" s="218"/>
      <c r="H1809" s="221">
        <v>0.61499999999999999</v>
      </c>
      <c r="I1809" s="222"/>
      <c r="J1809" s="218"/>
      <c r="K1809" s="218"/>
      <c r="L1809" s="223"/>
      <c r="M1809" s="224"/>
      <c r="N1809" s="225"/>
      <c r="O1809" s="225"/>
      <c r="P1809" s="225"/>
      <c r="Q1809" s="225"/>
      <c r="R1809" s="225"/>
      <c r="S1809" s="225"/>
      <c r="T1809" s="226"/>
      <c r="AT1809" s="227" t="s">
        <v>162</v>
      </c>
      <c r="AU1809" s="227" t="s">
        <v>89</v>
      </c>
      <c r="AV1809" s="13" t="s">
        <v>89</v>
      </c>
      <c r="AW1809" s="13" t="s">
        <v>34</v>
      </c>
      <c r="AX1809" s="13" t="s">
        <v>80</v>
      </c>
      <c r="AY1809" s="227" t="s">
        <v>151</v>
      </c>
    </row>
    <row r="1810" spans="1:65" s="15" customFormat="1" ht="10.199999999999999">
      <c r="B1810" s="239"/>
      <c r="C1810" s="240"/>
      <c r="D1810" s="213" t="s">
        <v>162</v>
      </c>
      <c r="E1810" s="241" t="s">
        <v>1</v>
      </c>
      <c r="F1810" s="242" t="s">
        <v>238</v>
      </c>
      <c r="G1810" s="240"/>
      <c r="H1810" s="241" t="s">
        <v>1</v>
      </c>
      <c r="I1810" s="243"/>
      <c r="J1810" s="240"/>
      <c r="K1810" s="240"/>
      <c r="L1810" s="244"/>
      <c r="M1810" s="245"/>
      <c r="N1810" s="246"/>
      <c r="O1810" s="246"/>
      <c r="P1810" s="246"/>
      <c r="Q1810" s="246"/>
      <c r="R1810" s="246"/>
      <c r="S1810" s="246"/>
      <c r="T1810" s="247"/>
      <c r="AT1810" s="248" t="s">
        <v>162</v>
      </c>
      <c r="AU1810" s="248" t="s">
        <v>89</v>
      </c>
      <c r="AV1810" s="15" t="s">
        <v>85</v>
      </c>
      <c r="AW1810" s="15" t="s">
        <v>34</v>
      </c>
      <c r="AX1810" s="15" t="s">
        <v>80</v>
      </c>
      <c r="AY1810" s="248" t="s">
        <v>151</v>
      </c>
    </row>
    <row r="1811" spans="1:65" s="13" customFormat="1" ht="10.199999999999999">
      <c r="B1811" s="217"/>
      <c r="C1811" s="218"/>
      <c r="D1811" s="213" t="s">
        <v>162</v>
      </c>
      <c r="E1811" s="219" t="s">
        <v>1</v>
      </c>
      <c r="F1811" s="220" t="s">
        <v>1502</v>
      </c>
      <c r="G1811" s="218"/>
      <c r="H1811" s="221">
        <v>-4.7279999999999998</v>
      </c>
      <c r="I1811" s="222"/>
      <c r="J1811" s="218"/>
      <c r="K1811" s="218"/>
      <c r="L1811" s="223"/>
      <c r="M1811" s="224"/>
      <c r="N1811" s="225"/>
      <c r="O1811" s="225"/>
      <c r="P1811" s="225"/>
      <c r="Q1811" s="225"/>
      <c r="R1811" s="225"/>
      <c r="S1811" s="225"/>
      <c r="T1811" s="226"/>
      <c r="AT1811" s="227" t="s">
        <v>162</v>
      </c>
      <c r="AU1811" s="227" t="s">
        <v>89</v>
      </c>
      <c r="AV1811" s="13" t="s">
        <v>89</v>
      </c>
      <c r="AW1811" s="13" t="s">
        <v>34</v>
      </c>
      <c r="AX1811" s="13" t="s">
        <v>80</v>
      </c>
      <c r="AY1811" s="227" t="s">
        <v>151</v>
      </c>
    </row>
    <row r="1812" spans="1:65" s="13" customFormat="1" ht="10.199999999999999">
      <c r="B1812" s="217"/>
      <c r="C1812" s="218"/>
      <c r="D1812" s="213" t="s">
        <v>162</v>
      </c>
      <c r="E1812" s="219" t="s">
        <v>1</v>
      </c>
      <c r="F1812" s="220" t="s">
        <v>1503</v>
      </c>
      <c r="G1812" s="218"/>
      <c r="H1812" s="221">
        <v>-1.238</v>
      </c>
      <c r="I1812" s="222"/>
      <c r="J1812" s="218"/>
      <c r="K1812" s="218"/>
      <c r="L1812" s="223"/>
      <c r="M1812" s="224"/>
      <c r="N1812" s="225"/>
      <c r="O1812" s="225"/>
      <c r="P1812" s="225"/>
      <c r="Q1812" s="225"/>
      <c r="R1812" s="225"/>
      <c r="S1812" s="225"/>
      <c r="T1812" s="226"/>
      <c r="AT1812" s="227" t="s">
        <v>162</v>
      </c>
      <c r="AU1812" s="227" t="s">
        <v>89</v>
      </c>
      <c r="AV1812" s="13" t="s">
        <v>89</v>
      </c>
      <c r="AW1812" s="13" t="s">
        <v>34</v>
      </c>
      <c r="AX1812" s="13" t="s">
        <v>80</v>
      </c>
      <c r="AY1812" s="227" t="s">
        <v>151</v>
      </c>
    </row>
    <row r="1813" spans="1:65" s="16" customFormat="1" ht="10.199999999999999">
      <c r="B1813" s="259"/>
      <c r="C1813" s="260"/>
      <c r="D1813" s="213" t="s">
        <v>162</v>
      </c>
      <c r="E1813" s="261" t="s">
        <v>1</v>
      </c>
      <c r="F1813" s="262" t="s">
        <v>274</v>
      </c>
      <c r="G1813" s="260"/>
      <c r="H1813" s="263">
        <v>55.433</v>
      </c>
      <c r="I1813" s="264"/>
      <c r="J1813" s="260"/>
      <c r="K1813" s="260"/>
      <c r="L1813" s="265"/>
      <c r="M1813" s="266"/>
      <c r="N1813" s="267"/>
      <c r="O1813" s="267"/>
      <c r="P1813" s="267"/>
      <c r="Q1813" s="267"/>
      <c r="R1813" s="267"/>
      <c r="S1813" s="267"/>
      <c r="T1813" s="268"/>
      <c r="AT1813" s="269" t="s">
        <v>162</v>
      </c>
      <c r="AU1813" s="269" t="s">
        <v>89</v>
      </c>
      <c r="AV1813" s="16" t="s">
        <v>170</v>
      </c>
      <c r="AW1813" s="16" t="s">
        <v>34</v>
      </c>
      <c r="AX1813" s="16" t="s">
        <v>80</v>
      </c>
      <c r="AY1813" s="269" t="s">
        <v>151</v>
      </c>
    </row>
    <row r="1814" spans="1:65" s="15" customFormat="1" ht="10.199999999999999">
      <c r="B1814" s="239"/>
      <c r="C1814" s="240"/>
      <c r="D1814" s="213" t="s">
        <v>162</v>
      </c>
      <c r="E1814" s="241" t="s">
        <v>1</v>
      </c>
      <c r="F1814" s="242" t="s">
        <v>417</v>
      </c>
      <c r="G1814" s="240"/>
      <c r="H1814" s="241" t="s">
        <v>1</v>
      </c>
      <c r="I1814" s="243"/>
      <c r="J1814" s="240"/>
      <c r="K1814" s="240"/>
      <c r="L1814" s="244"/>
      <c r="M1814" s="245"/>
      <c r="N1814" s="246"/>
      <c r="O1814" s="246"/>
      <c r="P1814" s="246"/>
      <c r="Q1814" s="246"/>
      <c r="R1814" s="246"/>
      <c r="S1814" s="246"/>
      <c r="T1814" s="247"/>
      <c r="AT1814" s="248" t="s">
        <v>162</v>
      </c>
      <c r="AU1814" s="248" t="s">
        <v>89</v>
      </c>
      <c r="AV1814" s="15" t="s">
        <v>85</v>
      </c>
      <c r="AW1814" s="15" t="s">
        <v>34</v>
      </c>
      <c r="AX1814" s="15" t="s">
        <v>80</v>
      </c>
      <c r="AY1814" s="248" t="s">
        <v>151</v>
      </c>
    </row>
    <row r="1815" spans="1:65" s="13" customFormat="1" ht="10.199999999999999">
      <c r="B1815" s="217"/>
      <c r="C1815" s="218"/>
      <c r="D1815" s="213" t="s">
        <v>162</v>
      </c>
      <c r="E1815" s="219" t="s">
        <v>1</v>
      </c>
      <c r="F1815" s="220" t="s">
        <v>418</v>
      </c>
      <c r="G1815" s="218"/>
      <c r="H1815" s="221">
        <v>1.52</v>
      </c>
      <c r="I1815" s="222"/>
      <c r="J1815" s="218"/>
      <c r="K1815" s="218"/>
      <c r="L1815" s="223"/>
      <c r="M1815" s="224"/>
      <c r="N1815" s="225"/>
      <c r="O1815" s="225"/>
      <c r="P1815" s="225"/>
      <c r="Q1815" s="225"/>
      <c r="R1815" s="225"/>
      <c r="S1815" s="225"/>
      <c r="T1815" s="226"/>
      <c r="AT1815" s="227" t="s">
        <v>162</v>
      </c>
      <c r="AU1815" s="227" t="s">
        <v>89</v>
      </c>
      <c r="AV1815" s="13" t="s">
        <v>89</v>
      </c>
      <c r="AW1815" s="13" t="s">
        <v>34</v>
      </c>
      <c r="AX1815" s="13" t="s">
        <v>80</v>
      </c>
      <c r="AY1815" s="227" t="s">
        <v>151</v>
      </c>
    </row>
    <row r="1816" spans="1:65" s="13" customFormat="1" ht="10.199999999999999">
      <c r="B1816" s="217"/>
      <c r="C1816" s="218"/>
      <c r="D1816" s="213" t="s">
        <v>162</v>
      </c>
      <c r="E1816" s="219" t="s">
        <v>1</v>
      </c>
      <c r="F1816" s="220" t="s">
        <v>1554</v>
      </c>
      <c r="G1816" s="218"/>
      <c r="H1816" s="221">
        <v>6.375</v>
      </c>
      <c r="I1816" s="222"/>
      <c r="J1816" s="218"/>
      <c r="K1816" s="218"/>
      <c r="L1816" s="223"/>
      <c r="M1816" s="224"/>
      <c r="N1816" s="225"/>
      <c r="O1816" s="225"/>
      <c r="P1816" s="225"/>
      <c r="Q1816" s="225"/>
      <c r="R1816" s="225"/>
      <c r="S1816" s="225"/>
      <c r="T1816" s="226"/>
      <c r="AT1816" s="227" t="s">
        <v>162</v>
      </c>
      <c r="AU1816" s="227" t="s">
        <v>89</v>
      </c>
      <c r="AV1816" s="13" t="s">
        <v>89</v>
      </c>
      <c r="AW1816" s="13" t="s">
        <v>34</v>
      </c>
      <c r="AX1816" s="13" t="s">
        <v>80</v>
      </c>
      <c r="AY1816" s="227" t="s">
        <v>151</v>
      </c>
    </row>
    <row r="1817" spans="1:65" s="13" customFormat="1" ht="10.199999999999999">
      <c r="B1817" s="217"/>
      <c r="C1817" s="218"/>
      <c r="D1817" s="213" t="s">
        <v>162</v>
      </c>
      <c r="E1817" s="219" t="s">
        <v>1</v>
      </c>
      <c r="F1817" s="220" t="s">
        <v>1505</v>
      </c>
      <c r="G1817" s="218"/>
      <c r="H1817" s="221">
        <v>0.22</v>
      </c>
      <c r="I1817" s="222"/>
      <c r="J1817" s="218"/>
      <c r="K1817" s="218"/>
      <c r="L1817" s="223"/>
      <c r="M1817" s="224"/>
      <c r="N1817" s="225"/>
      <c r="O1817" s="225"/>
      <c r="P1817" s="225"/>
      <c r="Q1817" s="225"/>
      <c r="R1817" s="225"/>
      <c r="S1817" s="225"/>
      <c r="T1817" s="226"/>
      <c r="AT1817" s="227" t="s">
        <v>162</v>
      </c>
      <c r="AU1817" s="227" t="s">
        <v>89</v>
      </c>
      <c r="AV1817" s="13" t="s">
        <v>89</v>
      </c>
      <c r="AW1817" s="13" t="s">
        <v>34</v>
      </c>
      <c r="AX1817" s="13" t="s">
        <v>80</v>
      </c>
      <c r="AY1817" s="227" t="s">
        <v>151</v>
      </c>
    </row>
    <row r="1818" spans="1:65" s="13" customFormat="1" ht="10.199999999999999">
      <c r="B1818" s="217"/>
      <c r="C1818" s="218"/>
      <c r="D1818" s="213" t="s">
        <v>162</v>
      </c>
      <c r="E1818" s="219" t="s">
        <v>1</v>
      </c>
      <c r="F1818" s="220" t="s">
        <v>1506</v>
      </c>
      <c r="G1818" s="218"/>
      <c r="H1818" s="221">
        <v>0.55500000000000005</v>
      </c>
      <c r="I1818" s="222"/>
      <c r="J1818" s="218"/>
      <c r="K1818" s="218"/>
      <c r="L1818" s="223"/>
      <c r="M1818" s="224"/>
      <c r="N1818" s="225"/>
      <c r="O1818" s="225"/>
      <c r="P1818" s="225"/>
      <c r="Q1818" s="225"/>
      <c r="R1818" s="225"/>
      <c r="S1818" s="225"/>
      <c r="T1818" s="226"/>
      <c r="AT1818" s="227" t="s">
        <v>162</v>
      </c>
      <c r="AU1818" s="227" t="s">
        <v>89</v>
      </c>
      <c r="AV1818" s="13" t="s">
        <v>89</v>
      </c>
      <c r="AW1818" s="13" t="s">
        <v>34</v>
      </c>
      <c r="AX1818" s="13" t="s">
        <v>80</v>
      </c>
      <c r="AY1818" s="227" t="s">
        <v>151</v>
      </c>
    </row>
    <row r="1819" spans="1:65" s="15" customFormat="1" ht="10.199999999999999">
      <c r="B1819" s="239"/>
      <c r="C1819" s="240"/>
      <c r="D1819" s="213" t="s">
        <v>162</v>
      </c>
      <c r="E1819" s="241" t="s">
        <v>1</v>
      </c>
      <c r="F1819" s="242" t="s">
        <v>238</v>
      </c>
      <c r="G1819" s="240"/>
      <c r="H1819" s="241" t="s">
        <v>1</v>
      </c>
      <c r="I1819" s="243"/>
      <c r="J1819" s="240"/>
      <c r="K1819" s="240"/>
      <c r="L1819" s="244"/>
      <c r="M1819" s="245"/>
      <c r="N1819" s="246"/>
      <c r="O1819" s="246"/>
      <c r="P1819" s="246"/>
      <c r="Q1819" s="246"/>
      <c r="R1819" s="246"/>
      <c r="S1819" s="246"/>
      <c r="T1819" s="247"/>
      <c r="AT1819" s="248" t="s">
        <v>162</v>
      </c>
      <c r="AU1819" s="248" t="s">
        <v>89</v>
      </c>
      <c r="AV1819" s="15" t="s">
        <v>85</v>
      </c>
      <c r="AW1819" s="15" t="s">
        <v>34</v>
      </c>
      <c r="AX1819" s="15" t="s">
        <v>80</v>
      </c>
      <c r="AY1819" s="248" t="s">
        <v>151</v>
      </c>
    </row>
    <row r="1820" spans="1:65" s="13" customFormat="1" ht="10.199999999999999">
      <c r="B1820" s="217"/>
      <c r="C1820" s="218"/>
      <c r="D1820" s="213" t="s">
        <v>162</v>
      </c>
      <c r="E1820" s="219" t="s">
        <v>1</v>
      </c>
      <c r="F1820" s="220" t="s">
        <v>1507</v>
      </c>
      <c r="G1820" s="218"/>
      <c r="H1820" s="221">
        <v>-0.3</v>
      </c>
      <c r="I1820" s="222"/>
      <c r="J1820" s="218"/>
      <c r="K1820" s="218"/>
      <c r="L1820" s="223"/>
      <c r="M1820" s="224"/>
      <c r="N1820" s="225"/>
      <c r="O1820" s="225"/>
      <c r="P1820" s="225"/>
      <c r="Q1820" s="225"/>
      <c r="R1820" s="225"/>
      <c r="S1820" s="225"/>
      <c r="T1820" s="226"/>
      <c r="AT1820" s="227" t="s">
        <v>162</v>
      </c>
      <c r="AU1820" s="227" t="s">
        <v>89</v>
      </c>
      <c r="AV1820" s="13" t="s">
        <v>89</v>
      </c>
      <c r="AW1820" s="13" t="s">
        <v>34</v>
      </c>
      <c r="AX1820" s="13" t="s">
        <v>80</v>
      </c>
      <c r="AY1820" s="227" t="s">
        <v>151</v>
      </c>
    </row>
    <row r="1821" spans="1:65" s="13" customFormat="1" ht="10.199999999999999">
      <c r="B1821" s="217"/>
      <c r="C1821" s="218"/>
      <c r="D1821" s="213" t="s">
        <v>162</v>
      </c>
      <c r="E1821" s="219" t="s">
        <v>1</v>
      </c>
      <c r="F1821" s="220" t="s">
        <v>1508</v>
      </c>
      <c r="G1821" s="218"/>
      <c r="H1821" s="221">
        <v>-0.6</v>
      </c>
      <c r="I1821" s="222"/>
      <c r="J1821" s="218"/>
      <c r="K1821" s="218"/>
      <c r="L1821" s="223"/>
      <c r="M1821" s="224"/>
      <c r="N1821" s="225"/>
      <c r="O1821" s="225"/>
      <c r="P1821" s="225"/>
      <c r="Q1821" s="225"/>
      <c r="R1821" s="225"/>
      <c r="S1821" s="225"/>
      <c r="T1821" s="226"/>
      <c r="AT1821" s="227" t="s">
        <v>162</v>
      </c>
      <c r="AU1821" s="227" t="s">
        <v>89</v>
      </c>
      <c r="AV1821" s="13" t="s">
        <v>89</v>
      </c>
      <c r="AW1821" s="13" t="s">
        <v>34</v>
      </c>
      <c r="AX1821" s="13" t="s">
        <v>80</v>
      </c>
      <c r="AY1821" s="227" t="s">
        <v>151</v>
      </c>
    </row>
    <row r="1822" spans="1:65" s="16" customFormat="1" ht="10.199999999999999">
      <c r="B1822" s="259"/>
      <c r="C1822" s="260"/>
      <c r="D1822" s="213" t="s">
        <v>162</v>
      </c>
      <c r="E1822" s="261" t="s">
        <v>1</v>
      </c>
      <c r="F1822" s="262" t="s">
        <v>274</v>
      </c>
      <c r="G1822" s="260"/>
      <c r="H1822" s="263">
        <v>7.77</v>
      </c>
      <c r="I1822" s="264"/>
      <c r="J1822" s="260"/>
      <c r="K1822" s="260"/>
      <c r="L1822" s="265"/>
      <c r="M1822" s="266"/>
      <c r="N1822" s="267"/>
      <c r="O1822" s="267"/>
      <c r="P1822" s="267"/>
      <c r="Q1822" s="267"/>
      <c r="R1822" s="267"/>
      <c r="S1822" s="267"/>
      <c r="T1822" s="268"/>
      <c r="AT1822" s="269" t="s">
        <v>162</v>
      </c>
      <c r="AU1822" s="269" t="s">
        <v>89</v>
      </c>
      <c r="AV1822" s="16" t="s">
        <v>170</v>
      </c>
      <c r="AW1822" s="16" t="s">
        <v>34</v>
      </c>
      <c r="AX1822" s="16" t="s">
        <v>80</v>
      </c>
      <c r="AY1822" s="269" t="s">
        <v>151</v>
      </c>
    </row>
    <row r="1823" spans="1:65" s="14" customFormat="1" ht="10.199999999999999">
      <c r="B1823" s="228"/>
      <c r="C1823" s="229"/>
      <c r="D1823" s="213" t="s">
        <v>162</v>
      </c>
      <c r="E1823" s="230" t="s">
        <v>1</v>
      </c>
      <c r="F1823" s="231" t="s">
        <v>164</v>
      </c>
      <c r="G1823" s="229"/>
      <c r="H1823" s="232">
        <v>711.88099999999997</v>
      </c>
      <c r="I1823" s="233"/>
      <c r="J1823" s="229"/>
      <c r="K1823" s="229"/>
      <c r="L1823" s="234"/>
      <c r="M1823" s="235"/>
      <c r="N1823" s="236"/>
      <c r="O1823" s="236"/>
      <c r="P1823" s="236"/>
      <c r="Q1823" s="236"/>
      <c r="R1823" s="236"/>
      <c r="S1823" s="236"/>
      <c r="T1823" s="237"/>
      <c r="AT1823" s="238" t="s">
        <v>162</v>
      </c>
      <c r="AU1823" s="238" t="s">
        <v>89</v>
      </c>
      <c r="AV1823" s="14" t="s">
        <v>158</v>
      </c>
      <c r="AW1823" s="14" t="s">
        <v>34</v>
      </c>
      <c r="AX1823" s="14" t="s">
        <v>85</v>
      </c>
      <c r="AY1823" s="238" t="s">
        <v>151</v>
      </c>
    </row>
    <row r="1824" spans="1:65" s="2" customFormat="1" ht="24" customHeight="1">
      <c r="A1824" s="35"/>
      <c r="B1824" s="36"/>
      <c r="C1824" s="200" t="s">
        <v>1634</v>
      </c>
      <c r="D1824" s="200" t="s">
        <v>153</v>
      </c>
      <c r="E1824" s="201" t="s">
        <v>1635</v>
      </c>
      <c r="F1824" s="202" t="s">
        <v>1636</v>
      </c>
      <c r="G1824" s="203" t="s">
        <v>231</v>
      </c>
      <c r="H1824" s="204">
        <v>90.113</v>
      </c>
      <c r="I1824" s="205"/>
      <c r="J1824" s="206">
        <f>ROUND(I1824*H1824,2)</f>
        <v>0</v>
      </c>
      <c r="K1824" s="202" t="s">
        <v>157</v>
      </c>
      <c r="L1824" s="40"/>
      <c r="M1824" s="207" t="s">
        <v>1</v>
      </c>
      <c r="N1824" s="208" t="s">
        <v>45</v>
      </c>
      <c r="O1824" s="72"/>
      <c r="P1824" s="209">
        <f>O1824*H1824</f>
        <v>0</v>
      </c>
      <c r="Q1824" s="209">
        <v>2.5999999999999998E-4</v>
      </c>
      <c r="R1824" s="209">
        <f>Q1824*H1824</f>
        <v>2.3429379999999996E-2</v>
      </c>
      <c r="S1824" s="209">
        <v>0</v>
      </c>
      <c r="T1824" s="210">
        <f>S1824*H1824</f>
        <v>0</v>
      </c>
      <c r="U1824" s="35"/>
      <c r="V1824" s="35"/>
      <c r="W1824" s="35"/>
      <c r="X1824" s="35"/>
      <c r="Y1824" s="35"/>
      <c r="Z1824" s="35"/>
      <c r="AA1824" s="35"/>
      <c r="AB1824" s="35"/>
      <c r="AC1824" s="35"/>
      <c r="AD1824" s="35"/>
      <c r="AE1824" s="35"/>
      <c r="AR1824" s="211" t="s">
        <v>264</v>
      </c>
      <c r="AT1824" s="211" t="s">
        <v>153</v>
      </c>
      <c r="AU1824" s="211" t="s">
        <v>89</v>
      </c>
      <c r="AY1824" s="18" t="s">
        <v>151</v>
      </c>
      <c r="BE1824" s="212">
        <f>IF(N1824="základní",J1824,0)</f>
        <v>0</v>
      </c>
      <c r="BF1824" s="212">
        <f>IF(N1824="snížená",J1824,0)</f>
        <v>0</v>
      </c>
      <c r="BG1824" s="212">
        <f>IF(N1824="zákl. přenesená",J1824,0)</f>
        <v>0</v>
      </c>
      <c r="BH1824" s="212">
        <f>IF(N1824="sníž. přenesená",J1824,0)</f>
        <v>0</v>
      </c>
      <c r="BI1824" s="212">
        <f>IF(N1824="nulová",J1824,0)</f>
        <v>0</v>
      </c>
      <c r="BJ1824" s="18" t="s">
        <v>85</v>
      </c>
      <c r="BK1824" s="212">
        <f>ROUND(I1824*H1824,2)</f>
        <v>0</v>
      </c>
      <c r="BL1824" s="18" t="s">
        <v>264</v>
      </c>
      <c r="BM1824" s="211" t="s">
        <v>1637</v>
      </c>
    </row>
    <row r="1825" spans="1:65" s="13" customFormat="1" ht="10.199999999999999">
      <c r="B1825" s="217"/>
      <c r="C1825" s="218"/>
      <c r="D1825" s="213" t="s">
        <v>162</v>
      </c>
      <c r="E1825" s="219" t="s">
        <v>1</v>
      </c>
      <c r="F1825" s="220" t="s">
        <v>1513</v>
      </c>
      <c r="G1825" s="218"/>
      <c r="H1825" s="221">
        <v>5.226</v>
      </c>
      <c r="I1825" s="222"/>
      <c r="J1825" s="218"/>
      <c r="K1825" s="218"/>
      <c r="L1825" s="223"/>
      <c r="M1825" s="224"/>
      <c r="N1825" s="225"/>
      <c r="O1825" s="225"/>
      <c r="P1825" s="225"/>
      <c r="Q1825" s="225"/>
      <c r="R1825" s="225"/>
      <c r="S1825" s="225"/>
      <c r="T1825" s="226"/>
      <c r="AT1825" s="227" t="s">
        <v>162</v>
      </c>
      <c r="AU1825" s="227" t="s">
        <v>89</v>
      </c>
      <c r="AV1825" s="13" t="s">
        <v>89</v>
      </c>
      <c r="AW1825" s="13" t="s">
        <v>34</v>
      </c>
      <c r="AX1825" s="13" t="s">
        <v>80</v>
      </c>
      <c r="AY1825" s="227" t="s">
        <v>151</v>
      </c>
    </row>
    <row r="1826" spans="1:65" s="13" customFormat="1" ht="10.199999999999999">
      <c r="B1826" s="217"/>
      <c r="C1826" s="218"/>
      <c r="D1826" s="213" t="s">
        <v>162</v>
      </c>
      <c r="E1826" s="219" t="s">
        <v>1</v>
      </c>
      <c r="F1826" s="220" t="s">
        <v>1514</v>
      </c>
      <c r="G1826" s="218"/>
      <c r="H1826" s="221">
        <v>2.99</v>
      </c>
      <c r="I1826" s="222"/>
      <c r="J1826" s="218"/>
      <c r="K1826" s="218"/>
      <c r="L1826" s="223"/>
      <c r="M1826" s="224"/>
      <c r="N1826" s="225"/>
      <c r="O1826" s="225"/>
      <c r="P1826" s="225"/>
      <c r="Q1826" s="225"/>
      <c r="R1826" s="225"/>
      <c r="S1826" s="225"/>
      <c r="T1826" s="226"/>
      <c r="AT1826" s="227" t="s">
        <v>162</v>
      </c>
      <c r="AU1826" s="227" t="s">
        <v>89</v>
      </c>
      <c r="AV1826" s="13" t="s">
        <v>89</v>
      </c>
      <c r="AW1826" s="13" t="s">
        <v>34</v>
      </c>
      <c r="AX1826" s="13" t="s">
        <v>80</v>
      </c>
      <c r="AY1826" s="227" t="s">
        <v>151</v>
      </c>
    </row>
    <row r="1827" spans="1:65" s="13" customFormat="1" ht="10.199999999999999">
      <c r="B1827" s="217"/>
      <c r="C1827" s="218"/>
      <c r="D1827" s="213" t="s">
        <v>162</v>
      </c>
      <c r="E1827" s="219" t="s">
        <v>1</v>
      </c>
      <c r="F1827" s="220" t="s">
        <v>1515</v>
      </c>
      <c r="G1827" s="218"/>
      <c r="H1827" s="221">
        <v>17.64</v>
      </c>
      <c r="I1827" s="222"/>
      <c r="J1827" s="218"/>
      <c r="K1827" s="218"/>
      <c r="L1827" s="223"/>
      <c r="M1827" s="224"/>
      <c r="N1827" s="225"/>
      <c r="O1827" s="225"/>
      <c r="P1827" s="225"/>
      <c r="Q1827" s="225"/>
      <c r="R1827" s="225"/>
      <c r="S1827" s="225"/>
      <c r="T1827" s="226"/>
      <c r="AT1827" s="227" t="s">
        <v>162</v>
      </c>
      <c r="AU1827" s="227" t="s">
        <v>89</v>
      </c>
      <c r="AV1827" s="13" t="s">
        <v>89</v>
      </c>
      <c r="AW1827" s="13" t="s">
        <v>34</v>
      </c>
      <c r="AX1827" s="13" t="s">
        <v>80</v>
      </c>
      <c r="AY1827" s="227" t="s">
        <v>151</v>
      </c>
    </row>
    <row r="1828" spans="1:65" s="13" customFormat="1" ht="10.199999999999999">
      <c r="B1828" s="217"/>
      <c r="C1828" s="218"/>
      <c r="D1828" s="213" t="s">
        <v>162</v>
      </c>
      <c r="E1828" s="219" t="s">
        <v>1</v>
      </c>
      <c r="F1828" s="220" t="s">
        <v>1516</v>
      </c>
      <c r="G1828" s="218"/>
      <c r="H1828" s="221">
        <v>22.4</v>
      </c>
      <c r="I1828" s="222"/>
      <c r="J1828" s="218"/>
      <c r="K1828" s="218"/>
      <c r="L1828" s="223"/>
      <c r="M1828" s="224"/>
      <c r="N1828" s="225"/>
      <c r="O1828" s="225"/>
      <c r="P1828" s="225"/>
      <c r="Q1828" s="225"/>
      <c r="R1828" s="225"/>
      <c r="S1828" s="225"/>
      <c r="T1828" s="226"/>
      <c r="AT1828" s="227" t="s">
        <v>162</v>
      </c>
      <c r="AU1828" s="227" t="s">
        <v>89</v>
      </c>
      <c r="AV1828" s="13" t="s">
        <v>89</v>
      </c>
      <c r="AW1828" s="13" t="s">
        <v>34</v>
      </c>
      <c r="AX1828" s="13" t="s">
        <v>80</v>
      </c>
      <c r="AY1828" s="227" t="s">
        <v>151</v>
      </c>
    </row>
    <row r="1829" spans="1:65" s="13" customFormat="1" ht="10.199999999999999">
      <c r="B1829" s="217"/>
      <c r="C1829" s="218"/>
      <c r="D1829" s="213" t="s">
        <v>162</v>
      </c>
      <c r="E1829" s="219" t="s">
        <v>1</v>
      </c>
      <c r="F1829" s="220" t="s">
        <v>1517</v>
      </c>
      <c r="G1829" s="218"/>
      <c r="H1829" s="221">
        <v>6.45</v>
      </c>
      <c r="I1829" s="222"/>
      <c r="J1829" s="218"/>
      <c r="K1829" s="218"/>
      <c r="L1829" s="223"/>
      <c r="M1829" s="224"/>
      <c r="N1829" s="225"/>
      <c r="O1829" s="225"/>
      <c r="P1829" s="225"/>
      <c r="Q1829" s="225"/>
      <c r="R1829" s="225"/>
      <c r="S1829" s="225"/>
      <c r="T1829" s="226"/>
      <c r="AT1829" s="227" t="s">
        <v>162</v>
      </c>
      <c r="AU1829" s="227" t="s">
        <v>89</v>
      </c>
      <c r="AV1829" s="13" t="s">
        <v>89</v>
      </c>
      <c r="AW1829" s="13" t="s">
        <v>34</v>
      </c>
      <c r="AX1829" s="13" t="s">
        <v>80</v>
      </c>
      <c r="AY1829" s="227" t="s">
        <v>151</v>
      </c>
    </row>
    <row r="1830" spans="1:65" s="13" customFormat="1" ht="10.199999999999999">
      <c r="B1830" s="217"/>
      <c r="C1830" s="218"/>
      <c r="D1830" s="213" t="s">
        <v>162</v>
      </c>
      <c r="E1830" s="219" t="s">
        <v>1</v>
      </c>
      <c r="F1830" s="220" t="s">
        <v>1518</v>
      </c>
      <c r="G1830" s="218"/>
      <c r="H1830" s="221">
        <v>16.52</v>
      </c>
      <c r="I1830" s="222"/>
      <c r="J1830" s="218"/>
      <c r="K1830" s="218"/>
      <c r="L1830" s="223"/>
      <c r="M1830" s="224"/>
      <c r="N1830" s="225"/>
      <c r="O1830" s="225"/>
      <c r="P1830" s="225"/>
      <c r="Q1830" s="225"/>
      <c r="R1830" s="225"/>
      <c r="S1830" s="225"/>
      <c r="T1830" s="226"/>
      <c r="AT1830" s="227" t="s">
        <v>162</v>
      </c>
      <c r="AU1830" s="227" t="s">
        <v>89</v>
      </c>
      <c r="AV1830" s="13" t="s">
        <v>89</v>
      </c>
      <c r="AW1830" s="13" t="s">
        <v>34</v>
      </c>
      <c r="AX1830" s="13" t="s">
        <v>80</v>
      </c>
      <c r="AY1830" s="227" t="s">
        <v>151</v>
      </c>
    </row>
    <row r="1831" spans="1:65" s="13" customFormat="1" ht="10.199999999999999">
      <c r="B1831" s="217"/>
      <c r="C1831" s="218"/>
      <c r="D1831" s="213" t="s">
        <v>162</v>
      </c>
      <c r="E1831" s="219" t="s">
        <v>1</v>
      </c>
      <c r="F1831" s="220" t="s">
        <v>1519</v>
      </c>
      <c r="G1831" s="218"/>
      <c r="H1831" s="221">
        <v>12.09</v>
      </c>
      <c r="I1831" s="222"/>
      <c r="J1831" s="218"/>
      <c r="K1831" s="218"/>
      <c r="L1831" s="223"/>
      <c r="M1831" s="224"/>
      <c r="N1831" s="225"/>
      <c r="O1831" s="225"/>
      <c r="P1831" s="225"/>
      <c r="Q1831" s="225"/>
      <c r="R1831" s="225"/>
      <c r="S1831" s="225"/>
      <c r="T1831" s="226"/>
      <c r="AT1831" s="227" t="s">
        <v>162</v>
      </c>
      <c r="AU1831" s="227" t="s">
        <v>89</v>
      </c>
      <c r="AV1831" s="13" t="s">
        <v>89</v>
      </c>
      <c r="AW1831" s="13" t="s">
        <v>34</v>
      </c>
      <c r="AX1831" s="13" t="s">
        <v>80</v>
      </c>
      <c r="AY1831" s="227" t="s">
        <v>151</v>
      </c>
    </row>
    <row r="1832" spans="1:65" s="13" customFormat="1" ht="10.199999999999999">
      <c r="B1832" s="217"/>
      <c r="C1832" s="218"/>
      <c r="D1832" s="213" t="s">
        <v>162</v>
      </c>
      <c r="E1832" s="219" t="s">
        <v>1</v>
      </c>
      <c r="F1832" s="220" t="s">
        <v>1520</v>
      </c>
      <c r="G1832" s="218"/>
      <c r="H1832" s="221">
        <v>12.6</v>
      </c>
      <c r="I1832" s="222"/>
      <c r="J1832" s="218"/>
      <c r="K1832" s="218"/>
      <c r="L1832" s="223"/>
      <c r="M1832" s="224"/>
      <c r="N1832" s="225"/>
      <c r="O1832" s="225"/>
      <c r="P1832" s="225"/>
      <c r="Q1832" s="225"/>
      <c r="R1832" s="225"/>
      <c r="S1832" s="225"/>
      <c r="T1832" s="226"/>
      <c r="AT1832" s="227" t="s">
        <v>162</v>
      </c>
      <c r="AU1832" s="227" t="s">
        <v>89</v>
      </c>
      <c r="AV1832" s="13" t="s">
        <v>89</v>
      </c>
      <c r="AW1832" s="13" t="s">
        <v>34</v>
      </c>
      <c r="AX1832" s="13" t="s">
        <v>80</v>
      </c>
      <c r="AY1832" s="227" t="s">
        <v>151</v>
      </c>
    </row>
    <row r="1833" spans="1:65" s="13" customFormat="1" ht="10.199999999999999">
      <c r="B1833" s="217"/>
      <c r="C1833" s="218"/>
      <c r="D1833" s="213" t="s">
        <v>162</v>
      </c>
      <c r="E1833" s="219" t="s">
        <v>1</v>
      </c>
      <c r="F1833" s="220" t="s">
        <v>1521</v>
      </c>
      <c r="G1833" s="218"/>
      <c r="H1833" s="221">
        <v>1.02</v>
      </c>
      <c r="I1833" s="222"/>
      <c r="J1833" s="218"/>
      <c r="K1833" s="218"/>
      <c r="L1833" s="223"/>
      <c r="M1833" s="224"/>
      <c r="N1833" s="225"/>
      <c r="O1833" s="225"/>
      <c r="P1833" s="225"/>
      <c r="Q1833" s="225"/>
      <c r="R1833" s="225"/>
      <c r="S1833" s="225"/>
      <c r="T1833" s="226"/>
      <c r="AT1833" s="227" t="s">
        <v>162</v>
      </c>
      <c r="AU1833" s="227" t="s">
        <v>89</v>
      </c>
      <c r="AV1833" s="13" t="s">
        <v>89</v>
      </c>
      <c r="AW1833" s="13" t="s">
        <v>34</v>
      </c>
      <c r="AX1833" s="13" t="s">
        <v>80</v>
      </c>
      <c r="AY1833" s="227" t="s">
        <v>151</v>
      </c>
    </row>
    <row r="1834" spans="1:65" s="13" customFormat="1" ht="10.199999999999999">
      <c r="B1834" s="217"/>
      <c r="C1834" s="218"/>
      <c r="D1834" s="213" t="s">
        <v>162</v>
      </c>
      <c r="E1834" s="219" t="s">
        <v>1</v>
      </c>
      <c r="F1834" s="220" t="s">
        <v>1522</v>
      </c>
      <c r="G1834" s="218"/>
      <c r="H1834" s="221">
        <v>0.8</v>
      </c>
      <c r="I1834" s="222"/>
      <c r="J1834" s="218"/>
      <c r="K1834" s="218"/>
      <c r="L1834" s="223"/>
      <c r="M1834" s="224"/>
      <c r="N1834" s="225"/>
      <c r="O1834" s="225"/>
      <c r="P1834" s="225"/>
      <c r="Q1834" s="225"/>
      <c r="R1834" s="225"/>
      <c r="S1834" s="225"/>
      <c r="T1834" s="226"/>
      <c r="AT1834" s="227" t="s">
        <v>162</v>
      </c>
      <c r="AU1834" s="227" t="s">
        <v>89</v>
      </c>
      <c r="AV1834" s="13" t="s">
        <v>89</v>
      </c>
      <c r="AW1834" s="13" t="s">
        <v>34</v>
      </c>
      <c r="AX1834" s="13" t="s">
        <v>80</v>
      </c>
      <c r="AY1834" s="227" t="s">
        <v>151</v>
      </c>
    </row>
    <row r="1835" spans="1:65" s="15" customFormat="1" ht="10.199999999999999">
      <c r="B1835" s="239"/>
      <c r="C1835" s="240"/>
      <c r="D1835" s="213" t="s">
        <v>162</v>
      </c>
      <c r="E1835" s="241" t="s">
        <v>1</v>
      </c>
      <c r="F1835" s="242" t="s">
        <v>238</v>
      </c>
      <c r="G1835" s="240"/>
      <c r="H1835" s="241" t="s">
        <v>1</v>
      </c>
      <c r="I1835" s="243"/>
      <c r="J1835" s="240"/>
      <c r="K1835" s="240"/>
      <c r="L1835" s="244"/>
      <c r="M1835" s="245"/>
      <c r="N1835" s="246"/>
      <c r="O1835" s="246"/>
      <c r="P1835" s="246"/>
      <c r="Q1835" s="246"/>
      <c r="R1835" s="246"/>
      <c r="S1835" s="246"/>
      <c r="T1835" s="247"/>
      <c r="AT1835" s="248" t="s">
        <v>162</v>
      </c>
      <c r="AU1835" s="248" t="s">
        <v>89</v>
      </c>
      <c r="AV1835" s="15" t="s">
        <v>85</v>
      </c>
      <c r="AW1835" s="15" t="s">
        <v>34</v>
      </c>
      <c r="AX1835" s="15" t="s">
        <v>80</v>
      </c>
      <c r="AY1835" s="248" t="s">
        <v>151</v>
      </c>
    </row>
    <row r="1836" spans="1:65" s="13" customFormat="1" ht="10.199999999999999">
      <c r="B1836" s="217"/>
      <c r="C1836" s="218"/>
      <c r="D1836" s="213" t="s">
        <v>162</v>
      </c>
      <c r="E1836" s="219" t="s">
        <v>1</v>
      </c>
      <c r="F1836" s="220" t="s">
        <v>1523</v>
      </c>
      <c r="G1836" s="218"/>
      <c r="H1836" s="221">
        <v>-2.3639999999999999</v>
      </c>
      <c r="I1836" s="222"/>
      <c r="J1836" s="218"/>
      <c r="K1836" s="218"/>
      <c r="L1836" s="223"/>
      <c r="M1836" s="224"/>
      <c r="N1836" s="225"/>
      <c r="O1836" s="225"/>
      <c r="P1836" s="225"/>
      <c r="Q1836" s="225"/>
      <c r="R1836" s="225"/>
      <c r="S1836" s="225"/>
      <c r="T1836" s="226"/>
      <c r="AT1836" s="227" t="s">
        <v>162</v>
      </c>
      <c r="AU1836" s="227" t="s">
        <v>89</v>
      </c>
      <c r="AV1836" s="13" t="s">
        <v>89</v>
      </c>
      <c r="AW1836" s="13" t="s">
        <v>34</v>
      </c>
      <c r="AX1836" s="13" t="s">
        <v>80</v>
      </c>
      <c r="AY1836" s="227" t="s">
        <v>151</v>
      </c>
    </row>
    <row r="1837" spans="1:65" s="13" customFormat="1" ht="10.199999999999999">
      <c r="B1837" s="217"/>
      <c r="C1837" s="218"/>
      <c r="D1837" s="213" t="s">
        <v>162</v>
      </c>
      <c r="E1837" s="219" t="s">
        <v>1</v>
      </c>
      <c r="F1837" s="220" t="s">
        <v>239</v>
      </c>
      <c r="G1837" s="218"/>
      <c r="H1837" s="221">
        <v>-1.379</v>
      </c>
      <c r="I1837" s="222"/>
      <c r="J1837" s="218"/>
      <c r="K1837" s="218"/>
      <c r="L1837" s="223"/>
      <c r="M1837" s="224"/>
      <c r="N1837" s="225"/>
      <c r="O1837" s="225"/>
      <c r="P1837" s="225"/>
      <c r="Q1837" s="225"/>
      <c r="R1837" s="225"/>
      <c r="S1837" s="225"/>
      <c r="T1837" s="226"/>
      <c r="AT1837" s="227" t="s">
        <v>162</v>
      </c>
      <c r="AU1837" s="227" t="s">
        <v>89</v>
      </c>
      <c r="AV1837" s="13" t="s">
        <v>89</v>
      </c>
      <c r="AW1837" s="13" t="s">
        <v>34</v>
      </c>
      <c r="AX1837" s="13" t="s">
        <v>80</v>
      </c>
      <c r="AY1837" s="227" t="s">
        <v>151</v>
      </c>
    </row>
    <row r="1838" spans="1:65" s="13" customFormat="1" ht="10.199999999999999">
      <c r="B1838" s="217"/>
      <c r="C1838" s="218"/>
      <c r="D1838" s="213" t="s">
        <v>162</v>
      </c>
      <c r="E1838" s="219" t="s">
        <v>1</v>
      </c>
      <c r="F1838" s="220" t="s">
        <v>1524</v>
      </c>
      <c r="G1838" s="218"/>
      <c r="H1838" s="221">
        <v>-3.88</v>
      </c>
      <c r="I1838" s="222"/>
      <c r="J1838" s="218"/>
      <c r="K1838" s="218"/>
      <c r="L1838" s="223"/>
      <c r="M1838" s="224"/>
      <c r="N1838" s="225"/>
      <c r="O1838" s="225"/>
      <c r="P1838" s="225"/>
      <c r="Q1838" s="225"/>
      <c r="R1838" s="225"/>
      <c r="S1838" s="225"/>
      <c r="T1838" s="226"/>
      <c r="AT1838" s="227" t="s">
        <v>162</v>
      </c>
      <c r="AU1838" s="227" t="s">
        <v>89</v>
      </c>
      <c r="AV1838" s="13" t="s">
        <v>89</v>
      </c>
      <c r="AW1838" s="13" t="s">
        <v>34</v>
      </c>
      <c r="AX1838" s="13" t="s">
        <v>80</v>
      </c>
      <c r="AY1838" s="227" t="s">
        <v>151</v>
      </c>
    </row>
    <row r="1839" spans="1:65" s="14" customFormat="1" ht="10.199999999999999">
      <c r="B1839" s="228"/>
      <c r="C1839" s="229"/>
      <c r="D1839" s="213" t="s">
        <v>162</v>
      </c>
      <c r="E1839" s="230" t="s">
        <v>1</v>
      </c>
      <c r="F1839" s="231" t="s">
        <v>164</v>
      </c>
      <c r="G1839" s="229"/>
      <c r="H1839" s="232">
        <v>90.112999999999985</v>
      </c>
      <c r="I1839" s="233"/>
      <c r="J1839" s="229"/>
      <c r="K1839" s="229"/>
      <c r="L1839" s="234"/>
      <c r="M1839" s="235"/>
      <c r="N1839" s="236"/>
      <c r="O1839" s="236"/>
      <c r="P1839" s="236"/>
      <c r="Q1839" s="236"/>
      <c r="R1839" s="236"/>
      <c r="S1839" s="236"/>
      <c r="T1839" s="237"/>
      <c r="AT1839" s="238" t="s">
        <v>162</v>
      </c>
      <c r="AU1839" s="238" t="s">
        <v>89</v>
      </c>
      <c r="AV1839" s="14" t="s">
        <v>158</v>
      </c>
      <c r="AW1839" s="14" t="s">
        <v>34</v>
      </c>
      <c r="AX1839" s="14" t="s">
        <v>85</v>
      </c>
      <c r="AY1839" s="238" t="s">
        <v>151</v>
      </c>
    </row>
    <row r="1840" spans="1:65" s="2" customFormat="1" ht="38.4" customHeight="1">
      <c r="A1840" s="35"/>
      <c r="B1840" s="36"/>
      <c r="C1840" s="200" t="s">
        <v>1638</v>
      </c>
      <c r="D1840" s="200" t="s">
        <v>153</v>
      </c>
      <c r="E1840" s="201" t="s">
        <v>1639</v>
      </c>
      <c r="F1840" s="202" t="s">
        <v>1640</v>
      </c>
      <c r="G1840" s="203" t="s">
        <v>231</v>
      </c>
      <c r="H1840" s="204">
        <v>656.02200000000005</v>
      </c>
      <c r="I1840" s="205"/>
      <c r="J1840" s="206">
        <f>ROUND(I1840*H1840,2)</f>
        <v>0</v>
      </c>
      <c r="K1840" s="202" t="s">
        <v>157</v>
      </c>
      <c r="L1840" s="40"/>
      <c r="M1840" s="207" t="s">
        <v>1</v>
      </c>
      <c r="N1840" s="208" t="s">
        <v>45</v>
      </c>
      <c r="O1840" s="72"/>
      <c r="P1840" s="209">
        <f>O1840*H1840</f>
        <v>0</v>
      </c>
      <c r="Q1840" s="209">
        <v>3.0000000000000001E-5</v>
      </c>
      <c r="R1840" s="209">
        <f>Q1840*H1840</f>
        <v>1.9680660000000003E-2</v>
      </c>
      <c r="S1840" s="209">
        <v>0</v>
      </c>
      <c r="T1840" s="210">
        <f>S1840*H1840</f>
        <v>0</v>
      </c>
      <c r="U1840" s="35"/>
      <c r="V1840" s="35"/>
      <c r="W1840" s="35"/>
      <c r="X1840" s="35"/>
      <c r="Y1840" s="35"/>
      <c r="Z1840" s="35"/>
      <c r="AA1840" s="35"/>
      <c r="AB1840" s="35"/>
      <c r="AC1840" s="35"/>
      <c r="AD1840" s="35"/>
      <c r="AE1840" s="35"/>
      <c r="AR1840" s="211" t="s">
        <v>264</v>
      </c>
      <c r="AT1840" s="211" t="s">
        <v>153</v>
      </c>
      <c r="AU1840" s="211" t="s">
        <v>89</v>
      </c>
      <c r="AY1840" s="18" t="s">
        <v>151</v>
      </c>
      <c r="BE1840" s="212">
        <f>IF(N1840="základní",J1840,0)</f>
        <v>0</v>
      </c>
      <c r="BF1840" s="212">
        <f>IF(N1840="snížená",J1840,0)</f>
        <v>0</v>
      </c>
      <c r="BG1840" s="212">
        <f>IF(N1840="zákl. přenesená",J1840,0)</f>
        <v>0</v>
      </c>
      <c r="BH1840" s="212">
        <f>IF(N1840="sníž. přenesená",J1840,0)</f>
        <v>0</v>
      </c>
      <c r="BI1840" s="212">
        <f>IF(N1840="nulová",J1840,0)</f>
        <v>0</v>
      </c>
      <c r="BJ1840" s="18" t="s">
        <v>85</v>
      </c>
      <c r="BK1840" s="212">
        <f>ROUND(I1840*H1840,2)</f>
        <v>0</v>
      </c>
      <c r="BL1840" s="18" t="s">
        <v>264</v>
      </c>
      <c r="BM1840" s="211" t="s">
        <v>1641</v>
      </c>
    </row>
    <row r="1841" spans="2:51" s="15" customFormat="1" ht="10.199999999999999">
      <c r="B1841" s="239"/>
      <c r="C1841" s="240"/>
      <c r="D1841" s="213" t="s">
        <v>162</v>
      </c>
      <c r="E1841" s="241" t="s">
        <v>1</v>
      </c>
      <c r="F1841" s="242" t="s">
        <v>381</v>
      </c>
      <c r="G1841" s="240"/>
      <c r="H1841" s="241" t="s">
        <v>1</v>
      </c>
      <c r="I1841" s="243"/>
      <c r="J1841" s="240"/>
      <c r="K1841" s="240"/>
      <c r="L1841" s="244"/>
      <c r="M1841" s="245"/>
      <c r="N1841" s="246"/>
      <c r="O1841" s="246"/>
      <c r="P1841" s="246"/>
      <c r="Q1841" s="246"/>
      <c r="R1841" s="246"/>
      <c r="S1841" s="246"/>
      <c r="T1841" s="247"/>
      <c r="AT1841" s="248" t="s">
        <v>162</v>
      </c>
      <c r="AU1841" s="248" t="s">
        <v>89</v>
      </c>
      <c r="AV1841" s="15" t="s">
        <v>85</v>
      </c>
      <c r="AW1841" s="15" t="s">
        <v>34</v>
      </c>
      <c r="AX1841" s="15" t="s">
        <v>80</v>
      </c>
      <c r="AY1841" s="248" t="s">
        <v>151</v>
      </c>
    </row>
    <row r="1842" spans="2:51" s="13" customFormat="1" ht="10.199999999999999">
      <c r="B1842" s="217"/>
      <c r="C1842" s="218"/>
      <c r="D1842" s="213" t="s">
        <v>162</v>
      </c>
      <c r="E1842" s="219" t="s">
        <v>1</v>
      </c>
      <c r="F1842" s="220" t="s">
        <v>1529</v>
      </c>
      <c r="G1842" s="218"/>
      <c r="H1842" s="221">
        <v>21.08</v>
      </c>
      <c r="I1842" s="222"/>
      <c r="J1842" s="218"/>
      <c r="K1842" s="218"/>
      <c r="L1842" s="223"/>
      <c r="M1842" s="224"/>
      <c r="N1842" s="225"/>
      <c r="O1842" s="225"/>
      <c r="P1842" s="225"/>
      <c r="Q1842" s="225"/>
      <c r="R1842" s="225"/>
      <c r="S1842" s="225"/>
      <c r="T1842" s="226"/>
      <c r="AT1842" s="227" t="s">
        <v>162</v>
      </c>
      <c r="AU1842" s="227" t="s">
        <v>89</v>
      </c>
      <c r="AV1842" s="13" t="s">
        <v>89</v>
      </c>
      <c r="AW1842" s="13" t="s">
        <v>34</v>
      </c>
      <c r="AX1842" s="13" t="s">
        <v>80</v>
      </c>
      <c r="AY1842" s="227" t="s">
        <v>151</v>
      </c>
    </row>
    <row r="1843" spans="2:51" s="13" customFormat="1" ht="10.199999999999999">
      <c r="B1843" s="217"/>
      <c r="C1843" s="218"/>
      <c r="D1843" s="213" t="s">
        <v>162</v>
      </c>
      <c r="E1843" s="219" t="s">
        <v>1</v>
      </c>
      <c r="F1843" s="220" t="s">
        <v>1530</v>
      </c>
      <c r="G1843" s="218"/>
      <c r="H1843" s="221">
        <v>3.95</v>
      </c>
      <c r="I1843" s="222"/>
      <c r="J1843" s="218"/>
      <c r="K1843" s="218"/>
      <c r="L1843" s="223"/>
      <c r="M1843" s="224"/>
      <c r="N1843" s="225"/>
      <c r="O1843" s="225"/>
      <c r="P1843" s="225"/>
      <c r="Q1843" s="225"/>
      <c r="R1843" s="225"/>
      <c r="S1843" s="225"/>
      <c r="T1843" s="226"/>
      <c r="AT1843" s="227" t="s">
        <v>162</v>
      </c>
      <c r="AU1843" s="227" t="s">
        <v>89</v>
      </c>
      <c r="AV1843" s="13" t="s">
        <v>89</v>
      </c>
      <c r="AW1843" s="13" t="s">
        <v>34</v>
      </c>
      <c r="AX1843" s="13" t="s">
        <v>80</v>
      </c>
      <c r="AY1843" s="227" t="s">
        <v>151</v>
      </c>
    </row>
    <row r="1844" spans="2:51" s="15" customFormat="1" ht="10.199999999999999">
      <c r="B1844" s="239"/>
      <c r="C1844" s="240"/>
      <c r="D1844" s="213" t="s">
        <v>162</v>
      </c>
      <c r="E1844" s="241" t="s">
        <v>1</v>
      </c>
      <c r="F1844" s="242" t="s">
        <v>238</v>
      </c>
      <c r="G1844" s="240"/>
      <c r="H1844" s="241" t="s">
        <v>1</v>
      </c>
      <c r="I1844" s="243"/>
      <c r="J1844" s="240"/>
      <c r="K1844" s="240"/>
      <c r="L1844" s="244"/>
      <c r="M1844" s="245"/>
      <c r="N1844" s="246"/>
      <c r="O1844" s="246"/>
      <c r="P1844" s="246"/>
      <c r="Q1844" s="246"/>
      <c r="R1844" s="246"/>
      <c r="S1844" s="246"/>
      <c r="T1844" s="247"/>
      <c r="AT1844" s="248" t="s">
        <v>162</v>
      </c>
      <c r="AU1844" s="248" t="s">
        <v>89</v>
      </c>
      <c r="AV1844" s="15" t="s">
        <v>85</v>
      </c>
      <c r="AW1844" s="15" t="s">
        <v>34</v>
      </c>
      <c r="AX1844" s="15" t="s">
        <v>80</v>
      </c>
      <c r="AY1844" s="248" t="s">
        <v>151</v>
      </c>
    </row>
    <row r="1845" spans="2:51" s="13" customFormat="1" ht="10.199999999999999">
      <c r="B1845" s="217"/>
      <c r="C1845" s="218"/>
      <c r="D1845" s="213" t="s">
        <v>162</v>
      </c>
      <c r="E1845" s="219" t="s">
        <v>1</v>
      </c>
      <c r="F1845" s="220" t="s">
        <v>1421</v>
      </c>
      <c r="G1845" s="218"/>
      <c r="H1845" s="221">
        <v>-3.92</v>
      </c>
      <c r="I1845" s="222"/>
      <c r="J1845" s="218"/>
      <c r="K1845" s="218"/>
      <c r="L1845" s="223"/>
      <c r="M1845" s="224"/>
      <c r="N1845" s="225"/>
      <c r="O1845" s="225"/>
      <c r="P1845" s="225"/>
      <c r="Q1845" s="225"/>
      <c r="R1845" s="225"/>
      <c r="S1845" s="225"/>
      <c r="T1845" s="226"/>
      <c r="AT1845" s="227" t="s">
        <v>162</v>
      </c>
      <c r="AU1845" s="227" t="s">
        <v>89</v>
      </c>
      <c r="AV1845" s="13" t="s">
        <v>89</v>
      </c>
      <c r="AW1845" s="13" t="s">
        <v>34</v>
      </c>
      <c r="AX1845" s="13" t="s">
        <v>80</v>
      </c>
      <c r="AY1845" s="227" t="s">
        <v>151</v>
      </c>
    </row>
    <row r="1846" spans="2:51" s="13" customFormat="1" ht="10.199999999999999">
      <c r="B1846" s="217"/>
      <c r="C1846" s="218"/>
      <c r="D1846" s="213" t="s">
        <v>162</v>
      </c>
      <c r="E1846" s="219" t="s">
        <v>1</v>
      </c>
      <c r="F1846" s="220" t="s">
        <v>1422</v>
      </c>
      <c r="G1846" s="218"/>
      <c r="H1846" s="221">
        <v>-4.7249999999999996</v>
      </c>
      <c r="I1846" s="222"/>
      <c r="J1846" s="218"/>
      <c r="K1846" s="218"/>
      <c r="L1846" s="223"/>
      <c r="M1846" s="224"/>
      <c r="N1846" s="225"/>
      <c r="O1846" s="225"/>
      <c r="P1846" s="225"/>
      <c r="Q1846" s="225"/>
      <c r="R1846" s="225"/>
      <c r="S1846" s="225"/>
      <c r="T1846" s="226"/>
      <c r="AT1846" s="227" t="s">
        <v>162</v>
      </c>
      <c r="AU1846" s="227" t="s">
        <v>89</v>
      </c>
      <c r="AV1846" s="13" t="s">
        <v>89</v>
      </c>
      <c r="AW1846" s="13" t="s">
        <v>34</v>
      </c>
      <c r="AX1846" s="13" t="s">
        <v>80</v>
      </c>
      <c r="AY1846" s="227" t="s">
        <v>151</v>
      </c>
    </row>
    <row r="1847" spans="2:51" s="16" customFormat="1" ht="10.199999999999999">
      <c r="B1847" s="259"/>
      <c r="C1847" s="260"/>
      <c r="D1847" s="213" t="s">
        <v>162</v>
      </c>
      <c r="E1847" s="261" t="s">
        <v>1</v>
      </c>
      <c r="F1847" s="262" t="s">
        <v>274</v>
      </c>
      <c r="G1847" s="260"/>
      <c r="H1847" s="263">
        <v>16.384999999999998</v>
      </c>
      <c r="I1847" s="264"/>
      <c r="J1847" s="260"/>
      <c r="K1847" s="260"/>
      <c r="L1847" s="265"/>
      <c r="M1847" s="266"/>
      <c r="N1847" s="267"/>
      <c r="O1847" s="267"/>
      <c r="P1847" s="267"/>
      <c r="Q1847" s="267"/>
      <c r="R1847" s="267"/>
      <c r="S1847" s="267"/>
      <c r="T1847" s="268"/>
      <c r="AT1847" s="269" t="s">
        <v>162</v>
      </c>
      <c r="AU1847" s="269" t="s">
        <v>89</v>
      </c>
      <c r="AV1847" s="16" t="s">
        <v>170</v>
      </c>
      <c r="AW1847" s="16" t="s">
        <v>34</v>
      </c>
      <c r="AX1847" s="16" t="s">
        <v>80</v>
      </c>
      <c r="AY1847" s="269" t="s">
        <v>151</v>
      </c>
    </row>
    <row r="1848" spans="2:51" s="15" customFormat="1" ht="10.199999999999999">
      <c r="B1848" s="239"/>
      <c r="C1848" s="240"/>
      <c r="D1848" s="213" t="s">
        <v>162</v>
      </c>
      <c r="E1848" s="241" t="s">
        <v>1</v>
      </c>
      <c r="F1848" s="242" t="s">
        <v>383</v>
      </c>
      <c r="G1848" s="240"/>
      <c r="H1848" s="241" t="s">
        <v>1</v>
      </c>
      <c r="I1848" s="243"/>
      <c r="J1848" s="240"/>
      <c r="K1848" s="240"/>
      <c r="L1848" s="244"/>
      <c r="M1848" s="245"/>
      <c r="N1848" s="246"/>
      <c r="O1848" s="246"/>
      <c r="P1848" s="246"/>
      <c r="Q1848" s="246"/>
      <c r="R1848" s="246"/>
      <c r="S1848" s="246"/>
      <c r="T1848" s="247"/>
      <c r="AT1848" s="248" t="s">
        <v>162</v>
      </c>
      <c r="AU1848" s="248" t="s">
        <v>89</v>
      </c>
      <c r="AV1848" s="15" t="s">
        <v>85</v>
      </c>
      <c r="AW1848" s="15" t="s">
        <v>34</v>
      </c>
      <c r="AX1848" s="15" t="s">
        <v>80</v>
      </c>
      <c r="AY1848" s="248" t="s">
        <v>151</v>
      </c>
    </row>
    <row r="1849" spans="2:51" s="13" customFormat="1" ht="10.199999999999999">
      <c r="B1849" s="217"/>
      <c r="C1849" s="218"/>
      <c r="D1849" s="213" t="s">
        <v>162</v>
      </c>
      <c r="E1849" s="219" t="s">
        <v>1</v>
      </c>
      <c r="F1849" s="220" t="s">
        <v>1531</v>
      </c>
      <c r="G1849" s="218"/>
      <c r="H1849" s="221">
        <v>21.39</v>
      </c>
      <c r="I1849" s="222"/>
      <c r="J1849" s="218"/>
      <c r="K1849" s="218"/>
      <c r="L1849" s="223"/>
      <c r="M1849" s="224"/>
      <c r="N1849" s="225"/>
      <c r="O1849" s="225"/>
      <c r="P1849" s="225"/>
      <c r="Q1849" s="225"/>
      <c r="R1849" s="225"/>
      <c r="S1849" s="225"/>
      <c r="T1849" s="226"/>
      <c r="AT1849" s="227" t="s">
        <v>162</v>
      </c>
      <c r="AU1849" s="227" t="s">
        <v>89</v>
      </c>
      <c r="AV1849" s="13" t="s">
        <v>89</v>
      </c>
      <c r="AW1849" s="13" t="s">
        <v>34</v>
      </c>
      <c r="AX1849" s="13" t="s">
        <v>80</v>
      </c>
      <c r="AY1849" s="227" t="s">
        <v>151</v>
      </c>
    </row>
    <row r="1850" spans="2:51" s="13" customFormat="1" ht="10.199999999999999">
      <c r="B1850" s="217"/>
      <c r="C1850" s="218"/>
      <c r="D1850" s="213" t="s">
        <v>162</v>
      </c>
      <c r="E1850" s="219" t="s">
        <v>1</v>
      </c>
      <c r="F1850" s="220" t="s">
        <v>1532</v>
      </c>
      <c r="G1850" s="218"/>
      <c r="H1850" s="221">
        <v>2.6429999999999998</v>
      </c>
      <c r="I1850" s="222"/>
      <c r="J1850" s="218"/>
      <c r="K1850" s="218"/>
      <c r="L1850" s="223"/>
      <c r="M1850" s="224"/>
      <c r="N1850" s="225"/>
      <c r="O1850" s="225"/>
      <c r="P1850" s="225"/>
      <c r="Q1850" s="225"/>
      <c r="R1850" s="225"/>
      <c r="S1850" s="225"/>
      <c r="T1850" s="226"/>
      <c r="AT1850" s="227" t="s">
        <v>162</v>
      </c>
      <c r="AU1850" s="227" t="s">
        <v>89</v>
      </c>
      <c r="AV1850" s="13" t="s">
        <v>89</v>
      </c>
      <c r="AW1850" s="13" t="s">
        <v>34</v>
      </c>
      <c r="AX1850" s="13" t="s">
        <v>80</v>
      </c>
      <c r="AY1850" s="227" t="s">
        <v>151</v>
      </c>
    </row>
    <row r="1851" spans="2:51" s="13" customFormat="1" ht="10.199999999999999">
      <c r="B1851" s="217"/>
      <c r="C1851" s="218"/>
      <c r="D1851" s="213" t="s">
        <v>162</v>
      </c>
      <c r="E1851" s="219" t="s">
        <v>1</v>
      </c>
      <c r="F1851" s="220" t="s">
        <v>1425</v>
      </c>
      <c r="G1851" s="218"/>
      <c r="H1851" s="221">
        <v>0.74</v>
      </c>
      <c r="I1851" s="222"/>
      <c r="J1851" s="218"/>
      <c r="K1851" s="218"/>
      <c r="L1851" s="223"/>
      <c r="M1851" s="224"/>
      <c r="N1851" s="225"/>
      <c r="O1851" s="225"/>
      <c r="P1851" s="225"/>
      <c r="Q1851" s="225"/>
      <c r="R1851" s="225"/>
      <c r="S1851" s="225"/>
      <c r="T1851" s="226"/>
      <c r="AT1851" s="227" t="s">
        <v>162</v>
      </c>
      <c r="AU1851" s="227" t="s">
        <v>89</v>
      </c>
      <c r="AV1851" s="13" t="s">
        <v>89</v>
      </c>
      <c r="AW1851" s="13" t="s">
        <v>34</v>
      </c>
      <c r="AX1851" s="13" t="s">
        <v>80</v>
      </c>
      <c r="AY1851" s="227" t="s">
        <v>151</v>
      </c>
    </row>
    <row r="1852" spans="2:51" s="15" customFormat="1" ht="10.199999999999999">
      <c r="B1852" s="239"/>
      <c r="C1852" s="240"/>
      <c r="D1852" s="213" t="s">
        <v>162</v>
      </c>
      <c r="E1852" s="241" t="s">
        <v>1</v>
      </c>
      <c r="F1852" s="242" t="s">
        <v>238</v>
      </c>
      <c r="G1852" s="240"/>
      <c r="H1852" s="241" t="s">
        <v>1</v>
      </c>
      <c r="I1852" s="243"/>
      <c r="J1852" s="240"/>
      <c r="K1852" s="240"/>
      <c r="L1852" s="244"/>
      <c r="M1852" s="245"/>
      <c r="N1852" s="246"/>
      <c r="O1852" s="246"/>
      <c r="P1852" s="246"/>
      <c r="Q1852" s="246"/>
      <c r="R1852" s="246"/>
      <c r="S1852" s="246"/>
      <c r="T1852" s="247"/>
      <c r="AT1852" s="248" t="s">
        <v>162</v>
      </c>
      <c r="AU1852" s="248" t="s">
        <v>89</v>
      </c>
      <c r="AV1852" s="15" t="s">
        <v>85</v>
      </c>
      <c r="AW1852" s="15" t="s">
        <v>34</v>
      </c>
      <c r="AX1852" s="15" t="s">
        <v>80</v>
      </c>
      <c r="AY1852" s="248" t="s">
        <v>151</v>
      </c>
    </row>
    <row r="1853" spans="2:51" s="13" customFormat="1" ht="10.199999999999999">
      <c r="B1853" s="217"/>
      <c r="C1853" s="218"/>
      <c r="D1853" s="213" t="s">
        <v>162</v>
      </c>
      <c r="E1853" s="219" t="s">
        <v>1</v>
      </c>
      <c r="F1853" s="220" t="s">
        <v>1421</v>
      </c>
      <c r="G1853" s="218"/>
      <c r="H1853" s="221">
        <v>-3.92</v>
      </c>
      <c r="I1853" s="222"/>
      <c r="J1853" s="218"/>
      <c r="K1853" s="218"/>
      <c r="L1853" s="223"/>
      <c r="M1853" s="224"/>
      <c r="N1853" s="225"/>
      <c r="O1853" s="225"/>
      <c r="P1853" s="225"/>
      <c r="Q1853" s="225"/>
      <c r="R1853" s="225"/>
      <c r="S1853" s="225"/>
      <c r="T1853" s="226"/>
      <c r="AT1853" s="227" t="s">
        <v>162</v>
      </c>
      <c r="AU1853" s="227" t="s">
        <v>89</v>
      </c>
      <c r="AV1853" s="13" t="s">
        <v>89</v>
      </c>
      <c r="AW1853" s="13" t="s">
        <v>34</v>
      </c>
      <c r="AX1853" s="13" t="s">
        <v>80</v>
      </c>
      <c r="AY1853" s="227" t="s">
        <v>151</v>
      </c>
    </row>
    <row r="1854" spans="2:51" s="13" customFormat="1" ht="10.199999999999999">
      <c r="B1854" s="217"/>
      <c r="C1854" s="218"/>
      <c r="D1854" s="213" t="s">
        <v>162</v>
      </c>
      <c r="E1854" s="219" t="s">
        <v>1</v>
      </c>
      <c r="F1854" s="220" t="s">
        <v>1533</v>
      </c>
      <c r="G1854" s="218"/>
      <c r="H1854" s="221">
        <v>-4.1849999999999996</v>
      </c>
      <c r="I1854" s="222"/>
      <c r="J1854" s="218"/>
      <c r="K1854" s="218"/>
      <c r="L1854" s="223"/>
      <c r="M1854" s="224"/>
      <c r="N1854" s="225"/>
      <c r="O1854" s="225"/>
      <c r="P1854" s="225"/>
      <c r="Q1854" s="225"/>
      <c r="R1854" s="225"/>
      <c r="S1854" s="225"/>
      <c r="T1854" s="226"/>
      <c r="AT1854" s="227" t="s">
        <v>162</v>
      </c>
      <c r="AU1854" s="227" t="s">
        <v>89</v>
      </c>
      <c r="AV1854" s="13" t="s">
        <v>89</v>
      </c>
      <c r="AW1854" s="13" t="s">
        <v>34</v>
      </c>
      <c r="AX1854" s="13" t="s">
        <v>80</v>
      </c>
      <c r="AY1854" s="227" t="s">
        <v>151</v>
      </c>
    </row>
    <row r="1855" spans="2:51" s="13" customFormat="1" ht="10.199999999999999">
      <c r="B1855" s="217"/>
      <c r="C1855" s="218"/>
      <c r="D1855" s="213" t="s">
        <v>162</v>
      </c>
      <c r="E1855" s="219" t="s">
        <v>1</v>
      </c>
      <c r="F1855" s="220" t="s">
        <v>1427</v>
      </c>
      <c r="G1855" s="218"/>
      <c r="H1855" s="221">
        <v>-1.99</v>
      </c>
      <c r="I1855" s="222"/>
      <c r="J1855" s="218"/>
      <c r="K1855" s="218"/>
      <c r="L1855" s="223"/>
      <c r="M1855" s="224"/>
      <c r="N1855" s="225"/>
      <c r="O1855" s="225"/>
      <c r="P1855" s="225"/>
      <c r="Q1855" s="225"/>
      <c r="R1855" s="225"/>
      <c r="S1855" s="225"/>
      <c r="T1855" s="226"/>
      <c r="AT1855" s="227" t="s">
        <v>162</v>
      </c>
      <c r="AU1855" s="227" t="s">
        <v>89</v>
      </c>
      <c r="AV1855" s="13" t="s">
        <v>89</v>
      </c>
      <c r="AW1855" s="13" t="s">
        <v>34</v>
      </c>
      <c r="AX1855" s="13" t="s">
        <v>80</v>
      </c>
      <c r="AY1855" s="227" t="s">
        <v>151</v>
      </c>
    </row>
    <row r="1856" spans="2:51" s="16" customFormat="1" ht="10.199999999999999">
      <c r="B1856" s="259"/>
      <c r="C1856" s="260"/>
      <c r="D1856" s="213" t="s">
        <v>162</v>
      </c>
      <c r="E1856" s="261" t="s">
        <v>1</v>
      </c>
      <c r="F1856" s="262" t="s">
        <v>274</v>
      </c>
      <c r="G1856" s="260"/>
      <c r="H1856" s="263">
        <v>14.678000000000003</v>
      </c>
      <c r="I1856" s="264"/>
      <c r="J1856" s="260"/>
      <c r="K1856" s="260"/>
      <c r="L1856" s="265"/>
      <c r="M1856" s="266"/>
      <c r="N1856" s="267"/>
      <c r="O1856" s="267"/>
      <c r="P1856" s="267"/>
      <c r="Q1856" s="267"/>
      <c r="R1856" s="267"/>
      <c r="S1856" s="267"/>
      <c r="T1856" s="268"/>
      <c r="AT1856" s="269" t="s">
        <v>162</v>
      </c>
      <c r="AU1856" s="269" t="s">
        <v>89</v>
      </c>
      <c r="AV1856" s="16" t="s">
        <v>170</v>
      </c>
      <c r="AW1856" s="16" t="s">
        <v>34</v>
      </c>
      <c r="AX1856" s="16" t="s">
        <v>80</v>
      </c>
      <c r="AY1856" s="269" t="s">
        <v>151</v>
      </c>
    </row>
    <row r="1857" spans="2:51" s="15" customFormat="1" ht="10.199999999999999">
      <c r="B1857" s="239"/>
      <c r="C1857" s="240"/>
      <c r="D1857" s="213" t="s">
        <v>162</v>
      </c>
      <c r="E1857" s="241" t="s">
        <v>1</v>
      </c>
      <c r="F1857" s="242" t="s">
        <v>386</v>
      </c>
      <c r="G1857" s="240"/>
      <c r="H1857" s="241" t="s">
        <v>1</v>
      </c>
      <c r="I1857" s="243"/>
      <c r="J1857" s="240"/>
      <c r="K1857" s="240"/>
      <c r="L1857" s="244"/>
      <c r="M1857" s="245"/>
      <c r="N1857" s="246"/>
      <c r="O1857" s="246"/>
      <c r="P1857" s="246"/>
      <c r="Q1857" s="246"/>
      <c r="R1857" s="246"/>
      <c r="S1857" s="246"/>
      <c r="T1857" s="247"/>
      <c r="AT1857" s="248" t="s">
        <v>162</v>
      </c>
      <c r="AU1857" s="248" t="s">
        <v>89</v>
      </c>
      <c r="AV1857" s="15" t="s">
        <v>85</v>
      </c>
      <c r="AW1857" s="15" t="s">
        <v>34</v>
      </c>
      <c r="AX1857" s="15" t="s">
        <v>80</v>
      </c>
      <c r="AY1857" s="248" t="s">
        <v>151</v>
      </c>
    </row>
    <row r="1858" spans="2:51" s="13" customFormat="1" ht="10.199999999999999">
      <c r="B1858" s="217"/>
      <c r="C1858" s="218"/>
      <c r="D1858" s="213" t="s">
        <v>162</v>
      </c>
      <c r="E1858" s="219" t="s">
        <v>1</v>
      </c>
      <c r="F1858" s="220" t="s">
        <v>1534</v>
      </c>
      <c r="G1858" s="218"/>
      <c r="H1858" s="221">
        <v>48.67</v>
      </c>
      <c r="I1858" s="222"/>
      <c r="J1858" s="218"/>
      <c r="K1858" s="218"/>
      <c r="L1858" s="223"/>
      <c r="M1858" s="224"/>
      <c r="N1858" s="225"/>
      <c r="O1858" s="225"/>
      <c r="P1858" s="225"/>
      <c r="Q1858" s="225"/>
      <c r="R1858" s="225"/>
      <c r="S1858" s="225"/>
      <c r="T1858" s="226"/>
      <c r="AT1858" s="227" t="s">
        <v>162</v>
      </c>
      <c r="AU1858" s="227" t="s">
        <v>89</v>
      </c>
      <c r="AV1858" s="13" t="s">
        <v>89</v>
      </c>
      <c r="AW1858" s="13" t="s">
        <v>34</v>
      </c>
      <c r="AX1858" s="13" t="s">
        <v>80</v>
      </c>
      <c r="AY1858" s="227" t="s">
        <v>151</v>
      </c>
    </row>
    <row r="1859" spans="2:51" s="13" customFormat="1" ht="10.199999999999999">
      <c r="B1859" s="217"/>
      <c r="C1859" s="218"/>
      <c r="D1859" s="213" t="s">
        <v>162</v>
      </c>
      <c r="E1859" s="219" t="s">
        <v>1</v>
      </c>
      <c r="F1859" s="220" t="s">
        <v>1429</v>
      </c>
      <c r="G1859" s="218"/>
      <c r="H1859" s="221">
        <v>2.0299999999999998</v>
      </c>
      <c r="I1859" s="222"/>
      <c r="J1859" s="218"/>
      <c r="K1859" s="218"/>
      <c r="L1859" s="223"/>
      <c r="M1859" s="224"/>
      <c r="N1859" s="225"/>
      <c r="O1859" s="225"/>
      <c r="P1859" s="225"/>
      <c r="Q1859" s="225"/>
      <c r="R1859" s="225"/>
      <c r="S1859" s="225"/>
      <c r="T1859" s="226"/>
      <c r="AT1859" s="227" t="s">
        <v>162</v>
      </c>
      <c r="AU1859" s="227" t="s">
        <v>89</v>
      </c>
      <c r="AV1859" s="13" t="s">
        <v>89</v>
      </c>
      <c r="AW1859" s="13" t="s">
        <v>34</v>
      </c>
      <c r="AX1859" s="13" t="s">
        <v>80</v>
      </c>
      <c r="AY1859" s="227" t="s">
        <v>151</v>
      </c>
    </row>
    <row r="1860" spans="2:51" s="13" customFormat="1" ht="10.199999999999999">
      <c r="B1860" s="217"/>
      <c r="C1860" s="218"/>
      <c r="D1860" s="213" t="s">
        <v>162</v>
      </c>
      <c r="E1860" s="219" t="s">
        <v>1</v>
      </c>
      <c r="F1860" s="220" t="s">
        <v>1430</v>
      </c>
      <c r="G1860" s="218"/>
      <c r="H1860" s="221">
        <v>1.02</v>
      </c>
      <c r="I1860" s="222"/>
      <c r="J1860" s="218"/>
      <c r="K1860" s="218"/>
      <c r="L1860" s="223"/>
      <c r="M1860" s="224"/>
      <c r="N1860" s="225"/>
      <c r="O1860" s="225"/>
      <c r="P1860" s="225"/>
      <c r="Q1860" s="225"/>
      <c r="R1860" s="225"/>
      <c r="S1860" s="225"/>
      <c r="T1860" s="226"/>
      <c r="AT1860" s="227" t="s">
        <v>162</v>
      </c>
      <c r="AU1860" s="227" t="s">
        <v>89</v>
      </c>
      <c r="AV1860" s="13" t="s">
        <v>89</v>
      </c>
      <c r="AW1860" s="13" t="s">
        <v>34</v>
      </c>
      <c r="AX1860" s="13" t="s">
        <v>80</v>
      </c>
      <c r="AY1860" s="227" t="s">
        <v>151</v>
      </c>
    </row>
    <row r="1861" spans="2:51" s="15" customFormat="1" ht="10.199999999999999">
      <c r="B1861" s="239"/>
      <c r="C1861" s="240"/>
      <c r="D1861" s="213" t="s">
        <v>162</v>
      </c>
      <c r="E1861" s="241" t="s">
        <v>1</v>
      </c>
      <c r="F1861" s="242" t="s">
        <v>238</v>
      </c>
      <c r="G1861" s="240"/>
      <c r="H1861" s="241" t="s">
        <v>1</v>
      </c>
      <c r="I1861" s="243"/>
      <c r="J1861" s="240"/>
      <c r="K1861" s="240"/>
      <c r="L1861" s="244"/>
      <c r="M1861" s="245"/>
      <c r="N1861" s="246"/>
      <c r="O1861" s="246"/>
      <c r="P1861" s="246"/>
      <c r="Q1861" s="246"/>
      <c r="R1861" s="246"/>
      <c r="S1861" s="246"/>
      <c r="T1861" s="247"/>
      <c r="AT1861" s="248" t="s">
        <v>162</v>
      </c>
      <c r="AU1861" s="248" t="s">
        <v>89</v>
      </c>
      <c r="AV1861" s="15" t="s">
        <v>85</v>
      </c>
      <c r="AW1861" s="15" t="s">
        <v>34</v>
      </c>
      <c r="AX1861" s="15" t="s">
        <v>80</v>
      </c>
      <c r="AY1861" s="248" t="s">
        <v>151</v>
      </c>
    </row>
    <row r="1862" spans="2:51" s="13" customFormat="1" ht="10.199999999999999">
      <c r="B1862" s="217"/>
      <c r="C1862" s="218"/>
      <c r="D1862" s="213" t="s">
        <v>162</v>
      </c>
      <c r="E1862" s="219" t="s">
        <v>1</v>
      </c>
      <c r="F1862" s="220" t="s">
        <v>1431</v>
      </c>
      <c r="G1862" s="218"/>
      <c r="H1862" s="221">
        <v>-1.5760000000000001</v>
      </c>
      <c r="I1862" s="222"/>
      <c r="J1862" s="218"/>
      <c r="K1862" s="218"/>
      <c r="L1862" s="223"/>
      <c r="M1862" s="224"/>
      <c r="N1862" s="225"/>
      <c r="O1862" s="225"/>
      <c r="P1862" s="225"/>
      <c r="Q1862" s="225"/>
      <c r="R1862" s="225"/>
      <c r="S1862" s="225"/>
      <c r="T1862" s="226"/>
      <c r="AT1862" s="227" t="s">
        <v>162</v>
      </c>
      <c r="AU1862" s="227" t="s">
        <v>89</v>
      </c>
      <c r="AV1862" s="13" t="s">
        <v>89</v>
      </c>
      <c r="AW1862" s="13" t="s">
        <v>34</v>
      </c>
      <c r="AX1862" s="13" t="s">
        <v>80</v>
      </c>
      <c r="AY1862" s="227" t="s">
        <v>151</v>
      </c>
    </row>
    <row r="1863" spans="2:51" s="13" customFormat="1" ht="10.199999999999999">
      <c r="B1863" s="217"/>
      <c r="C1863" s="218"/>
      <c r="D1863" s="213" t="s">
        <v>162</v>
      </c>
      <c r="E1863" s="219" t="s">
        <v>1</v>
      </c>
      <c r="F1863" s="220" t="s">
        <v>1432</v>
      </c>
      <c r="G1863" s="218"/>
      <c r="H1863" s="221">
        <v>-3.78</v>
      </c>
      <c r="I1863" s="222"/>
      <c r="J1863" s="218"/>
      <c r="K1863" s="218"/>
      <c r="L1863" s="223"/>
      <c r="M1863" s="224"/>
      <c r="N1863" s="225"/>
      <c r="O1863" s="225"/>
      <c r="P1863" s="225"/>
      <c r="Q1863" s="225"/>
      <c r="R1863" s="225"/>
      <c r="S1863" s="225"/>
      <c r="T1863" s="226"/>
      <c r="AT1863" s="227" t="s">
        <v>162</v>
      </c>
      <c r="AU1863" s="227" t="s">
        <v>89</v>
      </c>
      <c r="AV1863" s="13" t="s">
        <v>89</v>
      </c>
      <c r="AW1863" s="13" t="s">
        <v>34</v>
      </c>
      <c r="AX1863" s="13" t="s">
        <v>80</v>
      </c>
      <c r="AY1863" s="227" t="s">
        <v>151</v>
      </c>
    </row>
    <row r="1864" spans="2:51" s="16" customFormat="1" ht="10.199999999999999">
      <c r="B1864" s="259"/>
      <c r="C1864" s="260"/>
      <c r="D1864" s="213" t="s">
        <v>162</v>
      </c>
      <c r="E1864" s="261" t="s">
        <v>1</v>
      </c>
      <c r="F1864" s="262" t="s">
        <v>274</v>
      </c>
      <c r="G1864" s="260"/>
      <c r="H1864" s="263">
        <v>46.364000000000004</v>
      </c>
      <c r="I1864" s="264"/>
      <c r="J1864" s="260"/>
      <c r="K1864" s="260"/>
      <c r="L1864" s="265"/>
      <c r="M1864" s="266"/>
      <c r="N1864" s="267"/>
      <c r="O1864" s="267"/>
      <c r="P1864" s="267"/>
      <c r="Q1864" s="267"/>
      <c r="R1864" s="267"/>
      <c r="S1864" s="267"/>
      <c r="T1864" s="268"/>
      <c r="AT1864" s="269" t="s">
        <v>162</v>
      </c>
      <c r="AU1864" s="269" t="s">
        <v>89</v>
      </c>
      <c r="AV1864" s="16" t="s">
        <v>170</v>
      </c>
      <c r="AW1864" s="16" t="s">
        <v>34</v>
      </c>
      <c r="AX1864" s="16" t="s">
        <v>80</v>
      </c>
      <c r="AY1864" s="269" t="s">
        <v>151</v>
      </c>
    </row>
    <row r="1865" spans="2:51" s="15" customFormat="1" ht="10.199999999999999">
      <c r="B1865" s="239"/>
      <c r="C1865" s="240"/>
      <c r="D1865" s="213" t="s">
        <v>162</v>
      </c>
      <c r="E1865" s="241" t="s">
        <v>1</v>
      </c>
      <c r="F1865" s="242" t="s">
        <v>388</v>
      </c>
      <c r="G1865" s="240"/>
      <c r="H1865" s="241" t="s">
        <v>1</v>
      </c>
      <c r="I1865" s="243"/>
      <c r="J1865" s="240"/>
      <c r="K1865" s="240"/>
      <c r="L1865" s="244"/>
      <c r="M1865" s="245"/>
      <c r="N1865" s="246"/>
      <c r="O1865" s="246"/>
      <c r="P1865" s="246"/>
      <c r="Q1865" s="246"/>
      <c r="R1865" s="246"/>
      <c r="S1865" s="246"/>
      <c r="T1865" s="247"/>
      <c r="AT1865" s="248" t="s">
        <v>162</v>
      </c>
      <c r="AU1865" s="248" t="s">
        <v>89</v>
      </c>
      <c r="AV1865" s="15" t="s">
        <v>85</v>
      </c>
      <c r="AW1865" s="15" t="s">
        <v>34</v>
      </c>
      <c r="AX1865" s="15" t="s">
        <v>80</v>
      </c>
      <c r="AY1865" s="248" t="s">
        <v>151</v>
      </c>
    </row>
    <row r="1866" spans="2:51" s="13" customFormat="1" ht="10.199999999999999">
      <c r="B1866" s="217"/>
      <c r="C1866" s="218"/>
      <c r="D1866" s="213" t="s">
        <v>162</v>
      </c>
      <c r="E1866" s="219" t="s">
        <v>1</v>
      </c>
      <c r="F1866" s="220" t="s">
        <v>1535</v>
      </c>
      <c r="G1866" s="218"/>
      <c r="H1866" s="221">
        <v>79.515000000000001</v>
      </c>
      <c r="I1866" s="222"/>
      <c r="J1866" s="218"/>
      <c r="K1866" s="218"/>
      <c r="L1866" s="223"/>
      <c r="M1866" s="224"/>
      <c r="N1866" s="225"/>
      <c r="O1866" s="225"/>
      <c r="P1866" s="225"/>
      <c r="Q1866" s="225"/>
      <c r="R1866" s="225"/>
      <c r="S1866" s="225"/>
      <c r="T1866" s="226"/>
      <c r="AT1866" s="227" t="s">
        <v>162</v>
      </c>
      <c r="AU1866" s="227" t="s">
        <v>89</v>
      </c>
      <c r="AV1866" s="13" t="s">
        <v>89</v>
      </c>
      <c r="AW1866" s="13" t="s">
        <v>34</v>
      </c>
      <c r="AX1866" s="13" t="s">
        <v>80</v>
      </c>
      <c r="AY1866" s="227" t="s">
        <v>151</v>
      </c>
    </row>
    <row r="1867" spans="2:51" s="13" customFormat="1" ht="10.199999999999999">
      <c r="B1867" s="217"/>
      <c r="C1867" s="218"/>
      <c r="D1867" s="213" t="s">
        <v>162</v>
      </c>
      <c r="E1867" s="219" t="s">
        <v>1</v>
      </c>
      <c r="F1867" s="220" t="s">
        <v>1429</v>
      </c>
      <c r="G1867" s="218"/>
      <c r="H1867" s="221">
        <v>2.0299999999999998</v>
      </c>
      <c r="I1867" s="222"/>
      <c r="J1867" s="218"/>
      <c r="K1867" s="218"/>
      <c r="L1867" s="223"/>
      <c r="M1867" s="224"/>
      <c r="N1867" s="225"/>
      <c r="O1867" s="225"/>
      <c r="P1867" s="225"/>
      <c r="Q1867" s="225"/>
      <c r="R1867" s="225"/>
      <c r="S1867" s="225"/>
      <c r="T1867" s="226"/>
      <c r="AT1867" s="227" t="s">
        <v>162</v>
      </c>
      <c r="AU1867" s="227" t="s">
        <v>89</v>
      </c>
      <c r="AV1867" s="13" t="s">
        <v>89</v>
      </c>
      <c r="AW1867" s="13" t="s">
        <v>34</v>
      </c>
      <c r="AX1867" s="13" t="s">
        <v>80</v>
      </c>
      <c r="AY1867" s="227" t="s">
        <v>151</v>
      </c>
    </row>
    <row r="1868" spans="2:51" s="13" customFormat="1" ht="10.199999999999999">
      <c r="B1868" s="217"/>
      <c r="C1868" s="218"/>
      <c r="D1868" s="213" t="s">
        <v>162</v>
      </c>
      <c r="E1868" s="219" t="s">
        <v>1</v>
      </c>
      <c r="F1868" s="220" t="s">
        <v>1536</v>
      </c>
      <c r="G1868" s="218"/>
      <c r="H1868" s="221">
        <v>10.943</v>
      </c>
      <c r="I1868" s="222"/>
      <c r="J1868" s="218"/>
      <c r="K1868" s="218"/>
      <c r="L1868" s="223"/>
      <c r="M1868" s="224"/>
      <c r="N1868" s="225"/>
      <c r="O1868" s="225"/>
      <c r="P1868" s="225"/>
      <c r="Q1868" s="225"/>
      <c r="R1868" s="225"/>
      <c r="S1868" s="225"/>
      <c r="T1868" s="226"/>
      <c r="AT1868" s="227" t="s">
        <v>162</v>
      </c>
      <c r="AU1868" s="227" t="s">
        <v>89</v>
      </c>
      <c r="AV1868" s="13" t="s">
        <v>89</v>
      </c>
      <c r="AW1868" s="13" t="s">
        <v>34</v>
      </c>
      <c r="AX1868" s="13" t="s">
        <v>80</v>
      </c>
      <c r="AY1868" s="227" t="s">
        <v>151</v>
      </c>
    </row>
    <row r="1869" spans="2:51" s="13" customFormat="1" ht="10.199999999999999">
      <c r="B1869" s="217"/>
      <c r="C1869" s="218"/>
      <c r="D1869" s="213" t="s">
        <v>162</v>
      </c>
      <c r="E1869" s="219" t="s">
        <v>1</v>
      </c>
      <c r="F1869" s="220" t="s">
        <v>1435</v>
      </c>
      <c r="G1869" s="218"/>
      <c r="H1869" s="221">
        <v>3.75</v>
      </c>
      <c r="I1869" s="222"/>
      <c r="J1869" s="218"/>
      <c r="K1869" s="218"/>
      <c r="L1869" s="223"/>
      <c r="M1869" s="224"/>
      <c r="N1869" s="225"/>
      <c r="O1869" s="225"/>
      <c r="P1869" s="225"/>
      <c r="Q1869" s="225"/>
      <c r="R1869" s="225"/>
      <c r="S1869" s="225"/>
      <c r="T1869" s="226"/>
      <c r="AT1869" s="227" t="s">
        <v>162</v>
      </c>
      <c r="AU1869" s="227" t="s">
        <v>89</v>
      </c>
      <c r="AV1869" s="13" t="s">
        <v>89</v>
      </c>
      <c r="AW1869" s="13" t="s">
        <v>34</v>
      </c>
      <c r="AX1869" s="13" t="s">
        <v>80</v>
      </c>
      <c r="AY1869" s="227" t="s">
        <v>151</v>
      </c>
    </row>
    <row r="1870" spans="2:51" s="13" customFormat="1" ht="20.399999999999999">
      <c r="B1870" s="217"/>
      <c r="C1870" s="218"/>
      <c r="D1870" s="213" t="s">
        <v>162</v>
      </c>
      <c r="E1870" s="219" t="s">
        <v>1</v>
      </c>
      <c r="F1870" s="220" t="s">
        <v>1537</v>
      </c>
      <c r="G1870" s="218"/>
      <c r="H1870" s="221">
        <v>44.563000000000002</v>
      </c>
      <c r="I1870" s="222"/>
      <c r="J1870" s="218"/>
      <c r="K1870" s="218"/>
      <c r="L1870" s="223"/>
      <c r="M1870" s="224"/>
      <c r="N1870" s="225"/>
      <c r="O1870" s="225"/>
      <c r="P1870" s="225"/>
      <c r="Q1870" s="225"/>
      <c r="R1870" s="225"/>
      <c r="S1870" s="225"/>
      <c r="T1870" s="226"/>
      <c r="AT1870" s="227" t="s">
        <v>162</v>
      </c>
      <c r="AU1870" s="227" t="s">
        <v>89</v>
      </c>
      <c r="AV1870" s="13" t="s">
        <v>89</v>
      </c>
      <c r="AW1870" s="13" t="s">
        <v>34</v>
      </c>
      <c r="AX1870" s="13" t="s">
        <v>80</v>
      </c>
      <c r="AY1870" s="227" t="s">
        <v>151</v>
      </c>
    </row>
    <row r="1871" spans="2:51" s="13" customFormat="1" ht="20.399999999999999">
      <c r="B1871" s="217"/>
      <c r="C1871" s="218"/>
      <c r="D1871" s="213" t="s">
        <v>162</v>
      </c>
      <c r="E1871" s="219" t="s">
        <v>1</v>
      </c>
      <c r="F1871" s="220" t="s">
        <v>1538</v>
      </c>
      <c r="G1871" s="218"/>
      <c r="H1871" s="221">
        <v>39.215000000000003</v>
      </c>
      <c r="I1871" s="222"/>
      <c r="J1871" s="218"/>
      <c r="K1871" s="218"/>
      <c r="L1871" s="223"/>
      <c r="M1871" s="224"/>
      <c r="N1871" s="225"/>
      <c r="O1871" s="225"/>
      <c r="P1871" s="225"/>
      <c r="Q1871" s="225"/>
      <c r="R1871" s="225"/>
      <c r="S1871" s="225"/>
      <c r="T1871" s="226"/>
      <c r="AT1871" s="227" t="s">
        <v>162</v>
      </c>
      <c r="AU1871" s="227" t="s">
        <v>89</v>
      </c>
      <c r="AV1871" s="13" t="s">
        <v>89</v>
      </c>
      <c r="AW1871" s="13" t="s">
        <v>34</v>
      </c>
      <c r="AX1871" s="13" t="s">
        <v>80</v>
      </c>
      <c r="AY1871" s="227" t="s">
        <v>151</v>
      </c>
    </row>
    <row r="1872" spans="2:51" s="13" customFormat="1" ht="10.199999999999999">
      <c r="B1872" s="217"/>
      <c r="C1872" s="218"/>
      <c r="D1872" s="213" t="s">
        <v>162</v>
      </c>
      <c r="E1872" s="219" t="s">
        <v>1</v>
      </c>
      <c r="F1872" s="220" t="s">
        <v>1438</v>
      </c>
      <c r="G1872" s="218"/>
      <c r="H1872" s="221">
        <v>4.1399999999999997</v>
      </c>
      <c r="I1872" s="222"/>
      <c r="J1872" s="218"/>
      <c r="K1872" s="218"/>
      <c r="L1872" s="223"/>
      <c r="M1872" s="224"/>
      <c r="N1872" s="225"/>
      <c r="O1872" s="225"/>
      <c r="P1872" s="225"/>
      <c r="Q1872" s="225"/>
      <c r="R1872" s="225"/>
      <c r="S1872" s="225"/>
      <c r="T1872" s="226"/>
      <c r="AT1872" s="227" t="s">
        <v>162</v>
      </c>
      <c r="AU1872" s="227" t="s">
        <v>89</v>
      </c>
      <c r="AV1872" s="13" t="s">
        <v>89</v>
      </c>
      <c r="AW1872" s="13" t="s">
        <v>34</v>
      </c>
      <c r="AX1872" s="13" t="s">
        <v>80</v>
      </c>
      <c r="AY1872" s="227" t="s">
        <v>151</v>
      </c>
    </row>
    <row r="1873" spans="2:51" s="13" customFormat="1" ht="10.199999999999999">
      <c r="B1873" s="217"/>
      <c r="C1873" s="218"/>
      <c r="D1873" s="213" t="s">
        <v>162</v>
      </c>
      <c r="E1873" s="219" t="s">
        <v>1</v>
      </c>
      <c r="F1873" s="220" t="s">
        <v>1439</v>
      </c>
      <c r="G1873" s="218"/>
      <c r="H1873" s="221">
        <v>5.3</v>
      </c>
      <c r="I1873" s="222"/>
      <c r="J1873" s="218"/>
      <c r="K1873" s="218"/>
      <c r="L1873" s="223"/>
      <c r="M1873" s="224"/>
      <c r="N1873" s="225"/>
      <c r="O1873" s="225"/>
      <c r="P1873" s="225"/>
      <c r="Q1873" s="225"/>
      <c r="R1873" s="225"/>
      <c r="S1873" s="225"/>
      <c r="T1873" s="226"/>
      <c r="AT1873" s="227" t="s">
        <v>162</v>
      </c>
      <c r="AU1873" s="227" t="s">
        <v>89</v>
      </c>
      <c r="AV1873" s="13" t="s">
        <v>89</v>
      </c>
      <c r="AW1873" s="13" t="s">
        <v>34</v>
      </c>
      <c r="AX1873" s="13" t="s">
        <v>80</v>
      </c>
      <c r="AY1873" s="227" t="s">
        <v>151</v>
      </c>
    </row>
    <row r="1874" spans="2:51" s="13" customFormat="1" ht="10.199999999999999">
      <c r="B1874" s="217"/>
      <c r="C1874" s="218"/>
      <c r="D1874" s="213" t="s">
        <v>162</v>
      </c>
      <c r="E1874" s="219" t="s">
        <v>1</v>
      </c>
      <c r="F1874" s="220" t="s">
        <v>1440</v>
      </c>
      <c r="G1874" s="218"/>
      <c r="H1874" s="221">
        <v>0.77</v>
      </c>
      <c r="I1874" s="222"/>
      <c r="J1874" s="218"/>
      <c r="K1874" s="218"/>
      <c r="L1874" s="223"/>
      <c r="M1874" s="224"/>
      <c r="N1874" s="225"/>
      <c r="O1874" s="225"/>
      <c r="P1874" s="225"/>
      <c r="Q1874" s="225"/>
      <c r="R1874" s="225"/>
      <c r="S1874" s="225"/>
      <c r="T1874" s="226"/>
      <c r="AT1874" s="227" t="s">
        <v>162</v>
      </c>
      <c r="AU1874" s="227" t="s">
        <v>89</v>
      </c>
      <c r="AV1874" s="13" t="s">
        <v>89</v>
      </c>
      <c r="AW1874" s="13" t="s">
        <v>34</v>
      </c>
      <c r="AX1874" s="13" t="s">
        <v>80</v>
      </c>
      <c r="AY1874" s="227" t="s">
        <v>151</v>
      </c>
    </row>
    <row r="1875" spans="2:51" s="13" customFormat="1" ht="10.199999999999999">
      <c r="B1875" s="217"/>
      <c r="C1875" s="218"/>
      <c r="D1875" s="213" t="s">
        <v>162</v>
      </c>
      <c r="E1875" s="219" t="s">
        <v>1</v>
      </c>
      <c r="F1875" s="220" t="s">
        <v>1441</v>
      </c>
      <c r="G1875" s="218"/>
      <c r="H1875" s="221">
        <v>3.12</v>
      </c>
      <c r="I1875" s="222"/>
      <c r="J1875" s="218"/>
      <c r="K1875" s="218"/>
      <c r="L1875" s="223"/>
      <c r="M1875" s="224"/>
      <c r="N1875" s="225"/>
      <c r="O1875" s="225"/>
      <c r="P1875" s="225"/>
      <c r="Q1875" s="225"/>
      <c r="R1875" s="225"/>
      <c r="S1875" s="225"/>
      <c r="T1875" s="226"/>
      <c r="AT1875" s="227" t="s">
        <v>162</v>
      </c>
      <c r="AU1875" s="227" t="s">
        <v>89</v>
      </c>
      <c r="AV1875" s="13" t="s">
        <v>89</v>
      </c>
      <c r="AW1875" s="13" t="s">
        <v>34</v>
      </c>
      <c r="AX1875" s="13" t="s">
        <v>80</v>
      </c>
      <c r="AY1875" s="227" t="s">
        <v>151</v>
      </c>
    </row>
    <row r="1876" spans="2:51" s="13" customFormat="1" ht="10.199999999999999">
      <c r="B1876" s="217"/>
      <c r="C1876" s="218"/>
      <c r="D1876" s="213" t="s">
        <v>162</v>
      </c>
      <c r="E1876" s="219" t="s">
        <v>1</v>
      </c>
      <c r="F1876" s="220" t="s">
        <v>1442</v>
      </c>
      <c r="G1876" s="218"/>
      <c r="H1876" s="221">
        <v>0.64</v>
      </c>
      <c r="I1876" s="222"/>
      <c r="J1876" s="218"/>
      <c r="K1876" s="218"/>
      <c r="L1876" s="223"/>
      <c r="M1876" s="224"/>
      <c r="N1876" s="225"/>
      <c r="O1876" s="225"/>
      <c r="P1876" s="225"/>
      <c r="Q1876" s="225"/>
      <c r="R1876" s="225"/>
      <c r="S1876" s="225"/>
      <c r="T1876" s="226"/>
      <c r="AT1876" s="227" t="s">
        <v>162</v>
      </c>
      <c r="AU1876" s="227" t="s">
        <v>89</v>
      </c>
      <c r="AV1876" s="13" t="s">
        <v>89</v>
      </c>
      <c r="AW1876" s="13" t="s">
        <v>34</v>
      </c>
      <c r="AX1876" s="13" t="s">
        <v>80</v>
      </c>
      <c r="AY1876" s="227" t="s">
        <v>151</v>
      </c>
    </row>
    <row r="1877" spans="2:51" s="13" customFormat="1" ht="10.199999999999999">
      <c r="B1877" s="217"/>
      <c r="C1877" s="218"/>
      <c r="D1877" s="213" t="s">
        <v>162</v>
      </c>
      <c r="E1877" s="219" t="s">
        <v>1</v>
      </c>
      <c r="F1877" s="220" t="s">
        <v>1443</v>
      </c>
      <c r="G1877" s="218"/>
      <c r="H1877" s="221">
        <v>0.85499999999999998</v>
      </c>
      <c r="I1877" s="222"/>
      <c r="J1877" s="218"/>
      <c r="K1877" s="218"/>
      <c r="L1877" s="223"/>
      <c r="M1877" s="224"/>
      <c r="N1877" s="225"/>
      <c r="O1877" s="225"/>
      <c r="P1877" s="225"/>
      <c r="Q1877" s="225"/>
      <c r="R1877" s="225"/>
      <c r="S1877" s="225"/>
      <c r="T1877" s="226"/>
      <c r="AT1877" s="227" t="s">
        <v>162</v>
      </c>
      <c r="AU1877" s="227" t="s">
        <v>89</v>
      </c>
      <c r="AV1877" s="13" t="s">
        <v>89</v>
      </c>
      <c r="AW1877" s="13" t="s">
        <v>34</v>
      </c>
      <c r="AX1877" s="13" t="s">
        <v>80</v>
      </c>
      <c r="AY1877" s="227" t="s">
        <v>151</v>
      </c>
    </row>
    <row r="1878" spans="2:51" s="15" customFormat="1" ht="10.199999999999999">
      <c r="B1878" s="239"/>
      <c r="C1878" s="240"/>
      <c r="D1878" s="213" t="s">
        <v>162</v>
      </c>
      <c r="E1878" s="241" t="s">
        <v>1</v>
      </c>
      <c r="F1878" s="242" t="s">
        <v>238</v>
      </c>
      <c r="G1878" s="240"/>
      <c r="H1878" s="241" t="s">
        <v>1</v>
      </c>
      <c r="I1878" s="243"/>
      <c r="J1878" s="240"/>
      <c r="K1878" s="240"/>
      <c r="L1878" s="244"/>
      <c r="M1878" s="245"/>
      <c r="N1878" s="246"/>
      <c r="O1878" s="246"/>
      <c r="P1878" s="246"/>
      <c r="Q1878" s="246"/>
      <c r="R1878" s="246"/>
      <c r="S1878" s="246"/>
      <c r="T1878" s="247"/>
      <c r="AT1878" s="248" t="s">
        <v>162</v>
      </c>
      <c r="AU1878" s="248" t="s">
        <v>89</v>
      </c>
      <c r="AV1878" s="15" t="s">
        <v>85</v>
      </c>
      <c r="AW1878" s="15" t="s">
        <v>34</v>
      </c>
      <c r="AX1878" s="15" t="s">
        <v>80</v>
      </c>
      <c r="AY1878" s="248" t="s">
        <v>151</v>
      </c>
    </row>
    <row r="1879" spans="2:51" s="13" customFormat="1" ht="10.199999999999999">
      <c r="B1879" s="217"/>
      <c r="C1879" s="218"/>
      <c r="D1879" s="213" t="s">
        <v>162</v>
      </c>
      <c r="E1879" s="219" t="s">
        <v>1</v>
      </c>
      <c r="F1879" s="220" t="s">
        <v>1444</v>
      </c>
      <c r="G1879" s="218"/>
      <c r="H1879" s="221">
        <v>-7.92</v>
      </c>
      <c r="I1879" s="222"/>
      <c r="J1879" s="218"/>
      <c r="K1879" s="218"/>
      <c r="L1879" s="223"/>
      <c r="M1879" s="224"/>
      <c r="N1879" s="225"/>
      <c r="O1879" s="225"/>
      <c r="P1879" s="225"/>
      <c r="Q1879" s="225"/>
      <c r="R1879" s="225"/>
      <c r="S1879" s="225"/>
      <c r="T1879" s="226"/>
      <c r="AT1879" s="227" t="s">
        <v>162</v>
      </c>
      <c r="AU1879" s="227" t="s">
        <v>89</v>
      </c>
      <c r="AV1879" s="13" t="s">
        <v>89</v>
      </c>
      <c r="AW1879" s="13" t="s">
        <v>34</v>
      </c>
      <c r="AX1879" s="13" t="s">
        <v>80</v>
      </c>
      <c r="AY1879" s="227" t="s">
        <v>151</v>
      </c>
    </row>
    <row r="1880" spans="2:51" s="13" customFormat="1" ht="10.199999999999999">
      <c r="B1880" s="217"/>
      <c r="C1880" s="218"/>
      <c r="D1880" s="213" t="s">
        <v>162</v>
      </c>
      <c r="E1880" s="219" t="s">
        <v>1</v>
      </c>
      <c r="F1880" s="220" t="s">
        <v>1445</v>
      </c>
      <c r="G1880" s="218"/>
      <c r="H1880" s="221">
        <v>-3.96</v>
      </c>
      <c r="I1880" s="222"/>
      <c r="J1880" s="218"/>
      <c r="K1880" s="218"/>
      <c r="L1880" s="223"/>
      <c r="M1880" s="224"/>
      <c r="N1880" s="225"/>
      <c r="O1880" s="225"/>
      <c r="P1880" s="225"/>
      <c r="Q1880" s="225"/>
      <c r="R1880" s="225"/>
      <c r="S1880" s="225"/>
      <c r="T1880" s="226"/>
      <c r="AT1880" s="227" t="s">
        <v>162</v>
      </c>
      <c r="AU1880" s="227" t="s">
        <v>89</v>
      </c>
      <c r="AV1880" s="13" t="s">
        <v>89</v>
      </c>
      <c r="AW1880" s="13" t="s">
        <v>34</v>
      </c>
      <c r="AX1880" s="13" t="s">
        <v>80</v>
      </c>
      <c r="AY1880" s="227" t="s">
        <v>151</v>
      </c>
    </row>
    <row r="1881" spans="2:51" s="13" customFormat="1" ht="10.199999999999999">
      <c r="B1881" s="217"/>
      <c r="C1881" s="218"/>
      <c r="D1881" s="213" t="s">
        <v>162</v>
      </c>
      <c r="E1881" s="219" t="s">
        <v>1</v>
      </c>
      <c r="F1881" s="220" t="s">
        <v>1446</v>
      </c>
      <c r="G1881" s="218"/>
      <c r="H1881" s="221">
        <v>-2.35</v>
      </c>
      <c r="I1881" s="222"/>
      <c r="J1881" s="218"/>
      <c r="K1881" s="218"/>
      <c r="L1881" s="223"/>
      <c r="M1881" s="224"/>
      <c r="N1881" s="225"/>
      <c r="O1881" s="225"/>
      <c r="P1881" s="225"/>
      <c r="Q1881" s="225"/>
      <c r="R1881" s="225"/>
      <c r="S1881" s="225"/>
      <c r="T1881" s="226"/>
      <c r="AT1881" s="227" t="s">
        <v>162</v>
      </c>
      <c r="AU1881" s="227" t="s">
        <v>89</v>
      </c>
      <c r="AV1881" s="13" t="s">
        <v>89</v>
      </c>
      <c r="AW1881" s="13" t="s">
        <v>34</v>
      </c>
      <c r="AX1881" s="13" t="s">
        <v>80</v>
      </c>
      <c r="AY1881" s="227" t="s">
        <v>151</v>
      </c>
    </row>
    <row r="1882" spans="2:51" s="13" customFormat="1" ht="10.199999999999999">
      <c r="B1882" s="217"/>
      <c r="C1882" s="218"/>
      <c r="D1882" s="213" t="s">
        <v>162</v>
      </c>
      <c r="E1882" s="219" t="s">
        <v>1</v>
      </c>
      <c r="F1882" s="220" t="s">
        <v>1539</v>
      </c>
      <c r="G1882" s="218"/>
      <c r="H1882" s="221">
        <v>-27.28</v>
      </c>
      <c r="I1882" s="222"/>
      <c r="J1882" s="218"/>
      <c r="K1882" s="218"/>
      <c r="L1882" s="223"/>
      <c r="M1882" s="224"/>
      <c r="N1882" s="225"/>
      <c r="O1882" s="225"/>
      <c r="P1882" s="225"/>
      <c r="Q1882" s="225"/>
      <c r="R1882" s="225"/>
      <c r="S1882" s="225"/>
      <c r="T1882" s="226"/>
      <c r="AT1882" s="227" t="s">
        <v>162</v>
      </c>
      <c r="AU1882" s="227" t="s">
        <v>89</v>
      </c>
      <c r="AV1882" s="13" t="s">
        <v>89</v>
      </c>
      <c r="AW1882" s="13" t="s">
        <v>34</v>
      </c>
      <c r="AX1882" s="13" t="s">
        <v>80</v>
      </c>
      <c r="AY1882" s="227" t="s">
        <v>151</v>
      </c>
    </row>
    <row r="1883" spans="2:51" s="13" customFormat="1" ht="10.199999999999999">
      <c r="B1883" s="217"/>
      <c r="C1883" s="218"/>
      <c r="D1883" s="213" t="s">
        <v>162</v>
      </c>
      <c r="E1883" s="219" t="s">
        <v>1</v>
      </c>
      <c r="F1883" s="220" t="s">
        <v>1448</v>
      </c>
      <c r="G1883" s="218"/>
      <c r="H1883" s="221">
        <v>-6.82</v>
      </c>
      <c r="I1883" s="222"/>
      <c r="J1883" s="218"/>
      <c r="K1883" s="218"/>
      <c r="L1883" s="223"/>
      <c r="M1883" s="224"/>
      <c r="N1883" s="225"/>
      <c r="O1883" s="225"/>
      <c r="P1883" s="225"/>
      <c r="Q1883" s="225"/>
      <c r="R1883" s="225"/>
      <c r="S1883" s="225"/>
      <c r="T1883" s="226"/>
      <c r="AT1883" s="227" t="s">
        <v>162</v>
      </c>
      <c r="AU1883" s="227" t="s">
        <v>89</v>
      </c>
      <c r="AV1883" s="13" t="s">
        <v>89</v>
      </c>
      <c r="AW1883" s="13" t="s">
        <v>34</v>
      </c>
      <c r="AX1883" s="13" t="s">
        <v>80</v>
      </c>
      <c r="AY1883" s="227" t="s">
        <v>151</v>
      </c>
    </row>
    <row r="1884" spans="2:51" s="13" customFormat="1" ht="10.199999999999999">
      <c r="B1884" s="217"/>
      <c r="C1884" s="218"/>
      <c r="D1884" s="213" t="s">
        <v>162</v>
      </c>
      <c r="E1884" s="219" t="s">
        <v>1</v>
      </c>
      <c r="F1884" s="220" t="s">
        <v>1449</v>
      </c>
      <c r="G1884" s="218"/>
      <c r="H1884" s="221">
        <v>-6.44</v>
      </c>
      <c r="I1884" s="222"/>
      <c r="J1884" s="218"/>
      <c r="K1884" s="218"/>
      <c r="L1884" s="223"/>
      <c r="M1884" s="224"/>
      <c r="N1884" s="225"/>
      <c r="O1884" s="225"/>
      <c r="P1884" s="225"/>
      <c r="Q1884" s="225"/>
      <c r="R1884" s="225"/>
      <c r="S1884" s="225"/>
      <c r="T1884" s="226"/>
      <c r="AT1884" s="227" t="s">
        <v>162</v>
      </c>
      <c r="AU1884" s="227" t="s">
        <v>89</v>
      </c>
      <c r="AV1884" s="13" t="s">
        <v>89</v>
      </c>
      <c r="AW1884" s="13" t="s">
        <v>34</v>
      </c>
      <c r="AX1884" s="13" t="s">
        <v>80</v>
      </c>
      <c r="AY1884" s="227" t="s">
        <v>151</v>
      </c>
    </row>
    <row r="1885" spans="2:51" s="13" customFormat="1" ht="10.199999999999999">
      <c r="B1885" s="217"/>
      <c r="C1885" s="218"/>
      <c r="D1885" s="213" t="s">
        <v>162</v>
      </c>
      <c r="E1885" s="219" t="s">
        <v>1</v>
      </c>
      <c r="F1885" s="220" t="s">
        <v>1450</v>
      </c>
      <c r="G1885" s="218"/>
      <c r="H1885" s="221">
        <v>-5.13</v>
      </c>
      <c r="I1885" s="222"/>
      <c r="J1885" s="218"/>
      <c r="K1885" s="218"/>
      <c r="L1885" s="223"/>
      <c r="M1885" s="224"/>
      <c r="N1885" s="225"/>
      <c r="O1885" s="225"/>
      <c r="P1885" s="225"/>
      <c r="Q1885" s="225"/>
      <c r="R1885" s="225"/>
      <c r="S1885" s="225"/>
      <c r="T1885" s="226"/>
      <c r="AT1885" s="227" t="s">
        <v>162</v>
      </c>
      <c r="AU1885" s="227" t="s">
        <v>89</v>
      </c>
      <c r="AV1885" s="13" t="s">
        <v>89</v>
      </c>
      <c r="AW1885" s="13" t="s">
        <v>34</v>
      </c>
      <c r="AX1885" s="13" t="s">
        <v>80</v>
      </c>
      <c r="AY1885" s="227" t="s">
        <v>151</v>
      </c>
    </row>
    <row r="1886" spans="2:51" s="13" customFormat="1" ht="10.199999999999999">
      <c r="B1886" s="217"/>
      <c r="C1886" s="218"/>
      <c r="D1886" s="213" t="s">
        <v>162</v>
      </c>
      <c r="E1886" s="219" t="s">
        <v>1</v>
      </c>
      <c r="F1886" s="220" t="s">
        <v>1431</v>
      </c>
      <c r="G1886" s="218"/>
      <c r="H1886" s="221">
        <v>-1.5760000000000001</v>
      </c>
      <c r="I1886" s="222"/>
      <c r="J1886" s="218"/>
      <c r="K1886" s="218"/>
      <c r="L1886" s="223"/>
      <c r="M1886" s="224"/>
      <c r="N1886" s="225"/>
      <c r="O1886" s="225"/>
      <c r="P1886" s="225"/>
      <c r="Q1886" s="225"/>
      <c r="R1886" s="225"/>
      <c r="S1886" s="225"/>
      <c r="T1886" s="226"/>
      <c r="AT1886" s="227" t="s">
        <v>162</v>
      </c>
      <c r="AU1886" s="227" t="s">
        <v>89</v>
      </c>
      <c r="AV1886" s="13" t="s">
        <v>89</v>
      </c>
      <c r="AW1886" s="13" t="s">
        <v>34</v>
      </c>
      <c r="AX1886" s="13" t="s">
        <v>80</v>
      </c>
      <c r="AY1886" s="227" t="s">
        <v>151</v>
      </c>
    </row>
    <row r="1887" spans="2:51" s="16" customFormat="1" ht="10.199999999999999">
      <c r="B1887" s="259"/>
      <c r="C1887" s="260"/>
      <c r="D1887" s="213" t="s">
        <v>162</v>
      </c>
      <c r="E1887" s="261" t="s">
        <v>1</v>
      </c>
      <c r="F1887" s="262" t="s">
        <v>274</v>
      </c>
      <c r="G1887" s="260"/>
      <c r="H1887" s="263">
        <v>133.36500000000001</v>
      </c>
      <c r="I1887" s="264"/>
      <c r="J1887" s="260"/>
      <c r="K1887" s="260"/>
      <c r="L1887" s="265"/>
      <c r="M1887" s="266"/>
      <c r="N1887" s="267"/>
      <c r="O1887" s="267"/>
      <c r="P1887" s="267"/>
      <c r="Q1887" s="267"/>
      <c r="R1887" s="267"/>
      <c r="S1887" s="267"/>
      <c r="T1887" s="268"/>
      <c r="AT1887" s="269" t="s">
        <v>162</v>
      </c>
      <c r="AU1887" s="269" t="s">
        <v>89</v>
      </c>
      <c r="AV1887" s="16" t="s">
        <v>170</v>
      </c>
      <c r="AW1887" s="16" t="s">
        <v>34</v>
      </c>
      <c r="AX1887" s="16" t="s">
        <v>80</v>
      </c>
      <c r="AY1887" s="269" t="s">
        <v>151</v>
      </c>
    </row>
    <row r="1888" spans="2:51" s="15" customFormat="1" ht="10.199999999999999">
      <c r="B1888" s="239"/>
      <c r="C1888" s="240"/>
      <c r="D1888" s="213" t="s">
        <v>162</v>
      </c>
      <c r="E1888" s="241" t="s">
        <v>1</v>
      </c>
      <c r="F1888" s="242" t="s">
        <v>395</v>
      </c>
      <c r="G1888" s="240"/>
      <c r="H1888" s="241" t="s">
        <v>1</v>
      </c>
      <c r="I1888" s="243"/>
      <c r="J1888" s="240"/>
      <c r="K1888" s="240"/>
      <c r="L1888" s="244"/>
      <c r="M1888" s="245"/>
      <c r="N1888" s="246"/>
      <c r="O1888" s="246"/>
      <c r="P1888" s="246"/>
      <c r="Q1888" s="246"/>
      <c r="R1888" s="246"/>
      <c r="S1888" s="246"/>
      <c r="T1888" s="247"/>
      <c r="AT1888" s="248" t="s">
        <v>162</v>
      </c>
      <c r="AU1888" s="248" t="s">
        <v>89</v>
      </c>
      <c r="AV1888" s="15" t="s">
        <v>85</v>
      </c>
      <c r="AW1888" s="15" t="s">
        <v>34</v>
      </c>
      <c r="AX1888" s="15" t="s">
        <v>80</v>
      </c>
      <c r="AY1888" s="248" t="s">
        <v>151</v>
      </c>
    </row>
    <row r="1889" spans="2:51" s="13" customFormat="1" ht="10.199999999999999">
      <c r="B1889" s="217"/>
      <c r="C1889" s="218"/>
      <c r="D1889" s="213" t="s">
        <v>162</v>
      </c>
      <c r="E1889" s="219" t="s">
        <v>1</v>
      </c>
      <c r="F1889" s="220" t="s">
        <v>1540</v>
      </c>
      <c r="G1889" s="218"/>
      <c r="H1889" s="221">
        <v>59.52</v>
      </c>
      <c r="I1889" s="222"/>
      <c r="J1889" s="218"/>
      <c r="K1889" s="218"/>
      <c r="L1889" s="223"/>
      <c r="M1889" s="224"/>
      <c r="N1889" s="225"/>
      <c r="O1889" s="225"/>
      <c r="P1889" s="225"/>
      <c r="Q1889" s="225"/>
      <c r="R1889" s="225"/>
      <c r="S1889" s="225"/>
      <c r="T1889" s="226"/>
      <c r="AT1889" s="227" t="s">
        <v>162</v>
      </c>
      <c r="AU1889" s="227" t="s">
        <v>89</v>
      </c>
      <c r="AV1889" s="13" t="s">
        <v>89</v>
      </c>
      <c r="AW1889" s="13" t="s">
        <v>34</v>
      </c>
      <c r="AX1889" s="13" t="s">
        <v>80</v>
      </c>
      <c r="AY1889" s="227" t="s">
        <v>151</v>
      </c>
    </row>
    <row r="1890" spans="2:51" s="13" customFormat="1" ht="10.199999999999999">
      <c r="B1890" s="217"/>
      <c r="C1890" s="218"/>
      <c r="D1890" s="213" t="s">
        <v>162</v>
      </c>
      <c r="E1890" s="219" t="s">
        <v>1</v>
      </c>
      <c r="F1890" s="220" t="s">
        <v>1452</v>
      </c>
      <c r="G1890" s="218"/>
      <c r="H1890" s="221">
        <v>1.0049999999999999</v>
      </c>
      <c r="I1890" s="222"/>
      <c r="J1890" s="218"/>
      <c r="K1890" s="218"/>
      <c r="L1890" s="223"/>
      <c r="M1890" s="224"/>
      <c r="N1890" s="225"/>
      <c r="O1890" s="225"/>
      <c r="P1890" s="225"/>
      <c r="Q1890" s="225"/>
      <c r="R1890" s="225"/>
      <c r="S1890" s="225"/>
      <c r="T1890" s="226"/>
      <c r="AT1890" s="227" t="s">
        <v>162</v>
      </c>
      <c r="AU1890" s="227" t="s">
        <v>89</v>
      </c>
      <c r="AV1890" s="13" t="s">
        <v>89</v>
      </c>
      <c r="AW1890" s="13" t="s">
        <v>34</v>
      </c>
      <c r="AX1890" s="13" t="s">
        <v>80</v>
      </c>
      <c r="AY1890" s="227" t="s">
        <v>151</v>
      </c>
    </row>
    <row r="1891" spans="2:51" s="15" customFormat="1" ht="10.199999999999999">
      <c r="B1891" s="239"/>
      <c r="C1891" s="240"/>
      <c r="D1891" s="213" t="s">
        <v>162</v>
      </c>
      <c r="E1891" s="241" t="s">
        <v>1</v>
      </c>
      <c r="F1891" s="242" t="s">
        <v>238</v>
      </c>
      <c r="G1891" s="240"/>
      <c r="H1891" s="241" t="s">
        <v>1</v>
      </c>
      <c r="I1891" s="243"/>
      <c r="J1891" s="240"/>
      <c r="K1891" s="240"/>
      <c r="L1891" s="244"/>
      <c r="M1891" s="245"/>
      <c r="N1891" s="246"/>
      <c r="O1891" s="246"/>
      <c r="P1891" s="246"/>
      <c r="Q1891" s="246"/>
      <c r="R1891" s="246"/>
      <c r="S1891" s="246"/>
      <c r="T1891" s="247"/>
      <c r="AT1891" s="248" t="s">
        <v>162</v>
      </c>
      <c r="AU1891" s="248" t="s">
        <v>89</v>
      </c>
      <c r="AV1891" s="15" t="s">
        <v>85</v>
      </c>
      <c r="AW1891" s="15" t="s">
        <v>34</v>
      </c>
      <c r="AX1891" s="15" t="s">
        <v>80</v>
      </c>
      <c r="AY1891" s="248" t="s">
        <v>151</v>
      </c>
    </row>
    <row r="1892" spans="2:51" s="13" customFormat="1" ht="10.199999999999999">
      <c r="B1892" s="217"/>
      <c r="C1892" s="218"/>
      <c r="D1892" s="213" t="s">
        <v>162</v>
      </c>
      <c r="E1892" s="219" t="s">
        <v>1</v>
      </c>
      <c r="F1892" s="220" t="s">
        <v>1453</v>
      </c>
      <c r="G1892" s="218"/>
      <c r="H1892" s="221">
        <v>-4.2</v>
      </c>
      <c r="I1892" s="222"/>
      <c r="J1892" s="218"/>
      <c r="K1892" s="218"/>
      <c r="L1892" s="223"/>
      <c r="M1892" s="224"/>
      <c r="N1892" s="225"/>
      <c r="O1892" s="225"/>
      <c r="P1892" s="225"/>
      <c r="Q1892" s="225"/>
      <c r="R1892" s="225"/>
      <c r="S1892" s="225"/>
      <c r="T1892" s="226"/>
      <c r="AT1892" s="227" t="s">
        <v>162</v>
      </c>
      <c r="AU1892" s="227" t="s">
        <v>89</v>
      </c>
      <c r="AV1892" s="13" t="s">
        <v>89</v>
      </c>
      <c r="AW1892" s="13" t="s">
        <v>34</v>
      </c>
      <c r="AX1892" s="13" t="s">
        <v>80</v>
      </c>
      <c r="AY1892" s="227" t="s">
        <v>151</v>
      </c>
    </row>
    <row r="1893" spans="2:51" s="13" customFormat="1" ht="10.199999999999999">
      <c r="B1893" s="217"/>
      <c r="C1893" s="218"/>
      <c r="D1893" s="213" t="s">
        <v>162</v>
      </c>
      <c r="E1893" s="219" t="s">
        <v>1</v>
      </c>
      <c r="F1893" s="220" t="s">
        <v>1431</v>
      </c>
      <c r="G1893" s="218"/>
      <c r="H1893" s="221">
        <v>-1.5760000000000001</v>
      </c>
      <c r="I1893" s="222"/>
      <c r="J1893" s="218"/>
      <c r="K1893" s="218"/>
      <c r="L1893" s="223"/>
      <c r="M1893" s="224"/>
      <c r="N1893" s="225"/>
      <c r="O1893" s="225"/>
      <c r="P1893" s="225"/>
      <c r="Q1893" s="225"/>
      <c r="R1893" s="225"/>
      <c r="S1893" s="225"/>
      <c r="T1893" s="226"/>
      <c r="AT1893" s="227" t="s">
        <v>162</v>
      </c>
      <c r="AU1893" s="227" t="s">
        <v>89</v>
      </c>
      <c r="AV1893" s="13" t="s">
        <v>89</v>
      </c>
      <c r="AW1893" s="13" t="s">
        <v>34</v>
      </c>
      <c r="AX1893" s="13" t="s">
        <v>80</v>
      </c>
      <c r="AY1893" s="227" t="s">
        <v>151</v>
      </c>
    </row>
    <row r="1894" spans="2:51" s="16" customFormat="1" ht="10.199999999999999">
      <c r="B1894" s="259"/>
      <c r="C1894" s="260"/>
      <c r="D1894" s="213" t="s">
        <v>162</v>
      </c>
      <c r="E1894" s="261" t="s">
        <v>1</v>
      </c>
      <c r="F1894" s="262" t="s">
        <v>274</v>
      </c>
      <c r="G1894" s="260"/>
      <c r="H1894" s="263">
        <v>54.749000000000002</v>
      </c>
      <c r="I1894" s="264"/>
      <c r="J1894" s="260"/>
      <c r="K1894" s="260"/>
      <c r="L1894" s="265"/>
      <c r="M1894" s="266"/>
      <c r="N1894" s="267"/>
      <c r="O1894" s="267"/>
      <c r="P1894" s="267"/>
      <c r="Q1894" s="267"/>
      <c r="R1894" s="267"/>
      <c r="S1894" s="267"/>
      <c r="T1894" s="268"/>
      <c r="AT1894" s="269" t="s">
        <v>162</v>
      </c>
      <c r="AU1894" s="269" t="s">
        <v>89</v>
      </c>
      <c r="AV1894" s="16" t="s">
        <v>170</v>
      </c>
      <c r="AW1894" s="16" t="s">
        <v>34</v>
      </c>
      <c r="AX1894" s="16" t="s">
        <v>80</v>
      </c>
      <c r="AY1894" s="269" t="s">
        <v>151</v>
      </c>
    </row>
    <row r="1895" spans="2:51" s="15" customFormat="1" ht="10.199999999999999">
      <c r="B1895" s="239"/>
      <c r="C1895" s="240"/>
      <c r="D1895" s="213" t="s">
        <v>162</v>
      </c>
      <c r="E1895" s="241" t="s">
        <v>1</v>
      </c>
      <c r="F1895" s="242" t="s">
        <v>403</v>
      </c>
      <c r="G1895" s="240"/>
      <c r="H1895" s="241" t="s">
        <v>1</v>
      </c>
      <c r="I1895" s="243"/>
      <c r="J1895" s="240"/>
      <c r="K1895" s="240"/>
      <c r="L1895" s="244"/>
      <c r="M1895" s="245"/>
      <c r="N1895" s="246"/>
      <c r="O1895" s="246"/>
      <c r="P1895" s="246"/>
      <c r="Q1895" s="246"/>
      <c r="R1895" s="246"/>
      <c r="S1895" s="246"/>
      <c r="T1895" s="247"/>
      <c r="AT1895" s="248" t="s">
        <v>162</v>
      </c>
      <c r="AU1895" s="248" t="s">
        <v>89</v>
      </c>
      <c r="AV1895" s="15" t="s">
        <v>85</v>
      </c>
      <c r="AW1895" s="15" t="s">
        <v>34</v>
      </c>
      <c r="AX1895" s="15" t="s">
        <v>80</v>
      </c>
      <c r="AY1895" s="248" t="s">
        <v>151</v>
      </c>
    </row>
    <row r="1896" spans="2:51" s="13" customFormat="1" ht="10.199999999999999">
      <c r="B1896" s="217"/>
      <c r="C1896" s="218"/>
      <c r="D1896" s="213" t="s">
        <v>162</v>
      </c>
      <c r="E1896" s="219" t="s">
        <v>1</v>
      </c>
      <c r="F1896" s="220" t="s">
        <v>1547</v>
      </c>
      <c r="G1896" s="218"/>
      <c r="H1896" s="221">
        <v>44.515999999999998</v>
      </c>
      <c r="I1896" s="222"/>
      <c r="J1896" s="218"/>
      <c r="K1896" s="218"/>
      <c r="L1896" s="223"/>
      <c r="M1896" s="224"/>
      <c r="N1896" s="225"/>
      <c r="O1896" s="225"/>
      <c r="P1896" s="225"/>
      <c r="Q1896" s="225"/>
      <c r="R1896" s="225"/>
      <c r="S1896" s="225"/>
      <c r="T1896" s="226"/>
      <c r="AT1896" s="227" t="s">
        <v>162</v>
      </c>
      <c r="AU1896" s="227" t="s">
        <v>89</v>
      </c>
      <c r="AV1896" s="13" t="s">
        <v>89</v>
      </c>
      <c r="AW1896" s="13" t="s">
        <v>34</v>
      </c>
      <c r="AX1896" s="13" t="s">
        <v>80</v>
      </c>
      <c r="AY1896" s="227" t="s">
        <v>151</v>
      </c>
    </row>
    <row r="1897" spans="2:51" s="15" customFormat="1" ht="10.199999999999999">
      <c r="B1897" s="239"/>
      <c r="C1897" s="240"/>
      <c r="D1897" s="213" t="s">
        <v>162</v>
      </c>
      <c r="E1897" s="241" t="s">
        <v>1</v>
      </c>
      <c r="F1897" s="242" t="s">
        <v>238</v>
      </c>
      <c r="G1897" s="240"/>
      <c r="H1897" s="241" t="s">
        <v>1</v>
      </c>
      <c r="I1897" s="243"/>
      <c r="J1897" s="240"/>
      <c r="K1897" s="240"/>
      <c r="L1897" s="244"/>
      <c r="M1897" s="245"/>
      <c r="N1897" s="246"/>
      <c r="O1897" s="246"/>
      <c r="P1897" s="246"/>
      <c r="Q1897" s="246"/>
      <c r="R1897" s="246"/>
      <c r="S1897" s="246"/>
      <c r="T1897" s="247"/>
      <c r="AT1897" s="248" t="s">
        <v>162</v>
      </c>
      <c r="AU1897" s="248" t="s">
        <v>89</v>
      </c>
      <c r="AV1897" s="15" t="s">
        <v>85</v>
      </c>
      <c r="AW1897" s="15" t="s">
        <v>34</v>
      </c>
      <c r="AX1897" s="15" t="s">
        <v>80</v>
      </c>
      <c r="AY1897" s="248" t="s">
        <v>151</v>
      </c>
    </row>
    <row r="1898" spans="2:51" s="13" customFormat="1" ht="10.199999999999999">
      <c r="B1898" s="217"/>
      <c r="C1898" s="218"/>
      <c r="D1898" s="213" t="s">
        <v>162</v>
      </c>
      <c r="E1898" s="219" t="s">
        <v>1</v>
      </c>
      <c r="F1898" s="220" t="s">
        <v>1477</v>
      </c>
      <c r="G1898" s="218"/>
      <c r="H1898" s="221">
        <v>-7.88</v>
      </c>
      <c r="I1898" s="222"/>
      <c r="J1898" s="218"/>
      <c r="K1898" s="218"/>
      <c r="L1898" s="223"/>
      <c r="M1898" s="224"/>
      <c r="N1898" s="225"/>
      <c r="O1898" s="225"/>
      <c r="P1898" s="225"/>
      <c r="Q1898" s="225"/>
      <c r="R1898" s="225"/>
      <c r="S1898" s="225"/>
      <c r="T1898" s="226"/>
      <c r="AT1898" s="227" t="s">
        <v>162</v>
      </c>
      <c r="AU1898" s="227" t="s">
        <v>89</v>
      </c>
      <c r="AV1898" s="13" t="s">
        <v>89</v>
      </c>
      <c r="AW1898" s="13" t="s">
        <v>34</v>
      </c>
      <c r="AX1898" s="13" t="s">
        <v>80</v>
      </c>
      <c r="AY1898" s="227" t="s">
        <v>151</v>
      </c>
    </row>
    <row r="1899" spans="2:51" s="13" customFormat="1" ht="10.199999999999999">
      <c r="B1899" s="217"/>
      <c r="C1899" s="218"/>
      <c r="D1899" s="213" t="s">
        <v>162</v>
      </c>
      <c r="E1899" s="219" t="s">
        <v>1</v>
      </c>
      <c r="F1899" s="220" t="s">
        <v>1533</v>
      </c>
      <c r="G1899" s="218"/>
      <c r="H1899" s="221">
        <v>-4.1849999999999996</v>
      </c>
      <c r="I1899" s="222"/>
      <c r="J1899" s="218"/>
      <c r="K1899" s="218"/>
      <c r="L1899" s="223"/>
      <c r="M1899" s="224"/>
      <c r="N1899" s="225"/>
      <c r="O1899" s="225"/>
      <c r="P1899" s="225"/>
      <c r="Q1899" s="225"/>
      <c r="R1899" s="225"/>
      <c r="S1899" s="225"/>
      <c r="T1899" s="226"/>
      <c r="AT1899" s="227" t="s">
        <v>162</v>
      </c>
      <c r="AU1899" s="227" t="s">
        <v>89</v>
      </c>
      <c r="AV1899" s="13" t="s">
        <v>89</v>
      </c>
      <c r="AW1899" s="13" t="s">
        <v>34</v>
      </c>
      <c r="AX1899" s="13" t="s">
        <v>80</v>
      </c>
      <c r="AY1899" s="227" t="s">
        <v>151</v>
      </c>
    </row>
    <row r="1900" spans="2:51" s="16" customFormat="1" ht="10.199999999999999">
      <c r="B1900" s="259"/>
      <c r="C1900" s="260"/>
      <c r="D1900" s="213" t="s">
        <v>162</v>
      </c>
      <c r="E1900" s="261" t="s">
        <v>1</v>
      </c>
      <c r="F1900" s="262" t="s">
        <v>274</v>
      </c>
      <c r="G1900" s="260"/>
      <c r="H1900" s="263">
        <v>32.450999999999993</v>
      </c>
      <c r="I1900" s="264"/>
      <c r="J1900" s="260"/>
      <c r="K1900" s="260"/>
      <c r="L1900" s="265"/>
      <c r="M1900" s="266"/>
      <c r="N1900" s="267"/>
      <c r="O1900" s="267"/>
      <c r="P1900" s="267"/>
      <c r="Q1900" s="267"/>
      <c r="R1900" s="267"/>
      <c r="S1900" s="267"/>
      <c r="T1900" s="268"/>
      <c r="AT1900" s="269" t="s">
        <v>162</v>
      </c>
      <c r="AU1900" s="269" t="s">
        <v>89</v>
      </c>
      <c r="AV1900" s="16" t="s">
        <v>170</v>
      </c>
      <c r="AW1900" s="16" t="s">
        <v>34</v>
      </c>
      <c r="AX1900" s="16" t="s">
        <v>80</v>
      </c>
      <c r="AY1900" s="269" t="s">
        <v>151</v>
      </c>
    </row>
    <row r="1901" spans="2:51" s="15" customFormat="1" ht="10.199999999999999">
      <c r="B1901" s="239"/>
      <c r="C1901" s="240"/>
      <c r="D1901" s="213" t="s">
        <v>162</v>
      </c>
      <c r="E1901" s="241" t="s">
        <v>1</v>
      </c>
      <c r="F1901" s="242" t="s">
        <v>405</v>
      </c>
      <c r="G1901" s="240"/>
      <c r="H1901" s="241" t="s">
        <v>1</v>
      </c>
      <c r="I1901" s="243"/>
      <c r="J1901" s="240"/>
      <c r="K1901" s="240"/>
      <c r="L1901" s="244"/>
      <c r="M1901" s="245"/>
      <c r="N1901" s="246"/>
      <c r="O1901" s="246"/>
      <c r="P1901" s="246"/>
      <c r="Q1901" s="246"/>
      <c r="R1901" s="246"/>
      <c r="S1901" s="246"/>
      <c r="T1901" s="247"/>
      <c r="AT1901" s="248" t="s">
        <v>162</v>
      </c>
      <c r="AU1901" s="248" t="s">
        <v>89</v>
      </c>
      <c r="AV1901" s="15" t="s">
        <v>85</v>
      </c>
      <c r="AW1901" s="15" t="s">
        <v>34</v>
      </c>
      <c r="AX1901" s="15" t="s">
        <v>80</v>
      </c>
      <c r="AY1901" s="248" t="s">
        <v>151</v>
      </c>
    </row>
    <row r="1902" spans="2:51" s="13" customFormat="1" ht="10.199999999999999">
      <c r="B1902" s="217"/>
      <c r="C1902" s="218"/>
      <c r="D1902" s="213" t="s">
        <v>162</v>
      </c>
      <c r="E1902" s="219" t="s">
        <v>1</v>
      </c>
      <c r="F1902" s="220" t="s">
        <v>1548</v>
      </c>
      <c r="G1902" s="218"/>
      <c r="H1902" s="221">
        <v>83.954999999999998</v>
      </c>
      <c r="I1902" s="222"/>
      <c r="J1902" s="218"/>
      <c r="K1902" s="218"/>
      <c r="L1902" s="223"/>
      <c r="M1902" s="224"/>
      <c r="N1902" s="225"/>
      <c r="O1902" s="225"/>
      <c r="P1902" s="225"/>
      <c r="Q1902" s="225"/>
      <c r="R1902" s="225"/>
      <c r="S1902" s="225"/>
      <c r="T1902" s="226"/>
      <c r="AT1902" s="227" t="s">
        <v>162</v>
      </c>
      <c r="AU1902" s="227" t="s">
        <v>89</v>
      </c>
      <c r="AV1902" s="13" t="s">
        <v>89</v>
      </c>
      <c r="AW1902" s="13" t="s">
        <v>34</v>
      </c>
      <c r="AX1902" s="13" t="s">
        <v>80</v>
      </c>
      <c r="AY1902" s="227" t="s">
        <v>151</v>
      </c>
    </row>
    <row r="1903" spans="2:51" s="13" customFormat="1" ht="10.199999999999999">
      <c r="B1903" s="217"/>
      <c r="C1903" s="218"/>
      <c r="D1903" s="213" t="s">
        <v>162</v>
      </c>
      <c r="E1903" s="219" t="s">
        <v>1</v>
      </c>
      <c r="F1903" s="220" t="s">
        <v>1479</v>
      </c>
      <c r="G1903" s="218"/>
      <c r="H1903" s="221">
        <v>1.68</v>
      </c>
      <c r="I1903" s="222"/>
      <c r="J1903" s="218"/>
      <c r="K1903" s="218"/>
      <c r="L1903" s="223"/>
      <c r="M1903" s="224"/>
      <c r="N1903" s="225"/>
      <c r="O1903" s="225"/>
      <c r="P1903" s="225"/>
      <c r="Q1903" s="225"/>
      <c r="R1903" s="225"/>
      <c r="S1903" s="225"/>
      <c r="T1903" s="226"/>
      <c r="AT1903" s="227" t="s">
        <v>162</v>
      </c>
      <c r="AU1903" s="227" t="s">
        <v>89</v>
      </c>
      <c r="AV1903" s="13" t="s">
        <v>89</v>
      </c>
      <c r="AW1903" s="13" t="s">
        <v>34</v>
      </c>
      <c r="AX1903" s="13" t="s">
        <v>80</v>
      </c>
      <c r="AY1903" s="227" t="s">
        <v>151</v>
      </c>
    </row>
    <row r="1904" spans="2:51" s="13" customFormat="1" ht="10.199999999999999">
      <c r="B1904" s="217"/>
      <c r="C1904" s="218"/>
      <c r="D1904" s="213" t="s">
        <v>162</v>
      </c>
      <c r="E1904" s="219" t="s">
        <v>1</v>
      </c>
      <c r="F1904" s="220" t="s">
        <v>1480</v>
      </c>
      <c r="G1904" s="218"/>
      <c r="H1904" s="221">
        <v>1.96</v>
      </c>
      <c r="I1904" s="222"/>
      <c r="J1904" s="218"/>
      <c r="K1904" s="218"/>
      <c r="L1904" s="223"/>
      <c r="M1904" s="224"/>
      <c r="N1904" s="225"/>
      <c r="O1904" s="225"/>
      <c r="P1904" s="225"/>
      <c r="Q1904" s="225"/>
      <c r="R1904" s="225"/>
      <c r="S1904" s="225"/>
      <c r="T1904" s="226"/>
      <c r="AT1904" s="227" t="s">
        <v>162</v>
      </c>
      <c r="AU1904" s="227" t="s">
        <v>89</v>
      </c>
      <c r="AV1904" s="13" t="s">
        <v>89</v>
      </c>
      <c r="AW1904" s="13" t="s">
        <v>34</v>
      </c>
      <c r="AX1904" s="13" t="s">
        <v>80</v>
      </c>
      <c r="AY1904" s="227" t="s">
        <v>151</v>
      </c>
    </row>
    <row r="1905" spans="2:51" s="13" customFormat="1" ht="10.199999999999999">
      <c r="B1905" s="217"/>
      <c r="C1905" s="218"/>
      <c r="D1905" s="213" t="s">
        <v>162</v>
      </c>
      <c r="E1905" s="219" t="s">
        <v>1</v>
      </c>
      <c r="F1905" s="220" t="s">
        <v>1481</v>
      </c>
      <c r="G1905" s="218"/>
      <c r="H1905" s="221">
        <v>3.06</v>
      </c>
      <c r="I1905" s="222"/>
      <c r="J1905" s="218"/>
      <c r="K1905" s="218"/>
      <c r="L1905" s="223"/>
      <c r="M1905" s="224"/>
      <c r="N1905" s="225"/>
      <c r="O1905" s="225"/>
      <c r="P1905" s="225"/>
      <c r="Q1905" s="225"/>
      <c r="R1905" s="225"/>
      <c r="S1905" s="225"/>
      <c r="T1905" s="226"/>
      <c r="AT1905" s="227" t="s">
        <v>162</v>
      </c>
      <c r="AU1905" s="227" t="s">
        <v>89</v>
      </c>
      <c r="AV1905" s="13" t="s">
        <v>89</v>
      </c>
      <c r="AW1905" s="13" t="s">
        <v>34</v>
      </c>
      <c r="AX1905" s="13" t="s">
        <v>80</v>
      </c>
      <c r="AY1905" s="227" t="s">
        <v>151</v>
      </c>
    </row>
    <row r="1906" spans="2:51" s="15" customFormat="1" ht="10.199999999999999">
      <c r="B1906" s="239"/>
      <c r="C1906" s="240"/>
      <c r="D1906" s="213" t="s">
        <v>162</v>
      </c>
      <c r="E1906" s="241" t="s">
        <v>1</v>
      </c>
      <c r="F1906" s="242" t="s">
        <v>238</v>
      </c>
      <c r="G1906" s="240"/>
      <c r="H1906" s="241" t="s">
        <v>1</v>
      </c>
      <c r="I1906" s="243"/>
      <c r="J1906" s="240"/>
      <c r="K1906" s="240"/>
      <c r="L1906" s="244"/>
      <c r="M1906" s="245"/>
      <c r="N1906" s="246"/>
      <c r="O1906" s="246"/>
      <c r="P1906" s="246"/>
      <c r="Q1906" s="246"/>
      <c r="R1906" s="246"/>
      <c r="S1906" s="246"/>
      <c r="T1906" s="247"/>
      <c r="AT1906" s="248" t="s">
        <v>162</v>
      </c>
      <c r="AU1906" s="248" t="s">
        <v>89</v>
      </c>
      <c r="AV1906" s="15" t="s">
        <v>85</v>
      </c>
      <c r="AW1906" s="15" t="s">
        <v>34</v>
      </c>
      <c r="AX1906" s="15" t="s">
        <v>80</v>
      </c>
      <c r="AY1906" s="248" t="s">
        <v>151</v>
      </c>
    </row>
    <row r="1907" spans="2:51" s="13" customFormat="1" ht="10.199999999999999">
      <c r="B1907" s="217"/>
      <c r="C1907" s="218"/>
      <c r="D1907" s="213" t="s">
        <v>162</v>
      </c>
      <c r="E1907" s="219" t="s">
        <v>1</v>
      </c>
      <c r="F1907" s="220" t="s">
        <v>1482</v>
      </c>
      <c r="G1907" s="218"/>
      <c r="H1907" s="221">
        <v>-3.1520000000000001</v>
      </c>
      <c r="I1907" s="222"/>
      <c r="J1907" s="218"/>
      <c r="K1907" s="218"/>
      <c r="L1907" s="223"/>
      <c r="M1907" s="224"/>
      <c r="N1907" s="225"/>
      <c r="O1907" s="225"/>
      <c r="P1907" s="225"/>
      <c r="Q1907" s="225"/>
      <c r="R1907" s="225"/>
      <c r="S1907" s="225"/>
      <c r="T1907" s="226"/>
      <c r="AT1907" s="227" t="s">
        <v>162</v>
      </c>
      <c r="AU1907" s="227" t="s">
        <v>89</v>
      </c>
      <c r="AV1907" s="13" t="s">
        <v>89</v>
      </c>
      <c r="AW1907" s="13" t="s">
        <v>34</v>
      </c>
      <c r="AX1907" s="13" t="s">
        <v>80</v>
      </c>
      <c r="AY1907" s="227" t="s">
        <v>151</v>
      </c>
    </row>
    <row r="1908" spans="2:51" s="13" customFormat="1" ht="10.199999999999999">
      <c r="B1908" s="217"/>
      <c r="C1908" s="218"/>
      <c r="D1908" s="213" t="s">
        <v>162</v>
      </c>
      <c r="E1908" s="219" t="s">
        <v>1</v>
      </c>
      <c r="F1908" s="220" t="s">
        <v>1483</v>
      </c>
      <c r="G1908" s="218"/>
      <c r="H1908" s="221">
        <v>-6.08</v>
      </c>
      <c r="I1908" s="222"/>
      <c r="J1908" s="218"/>
      <c r="K1908" s="218"/>
      <c r="L1908" s="223"/>
      <c r="M1908" s="224"/>
      <c r="N1908" s="225"/>
      <c r="O1908" s="225"/>
      <c r="P1908" s="225"/>
      <c r="Q1908" s="225"/>
      <c r="R1908" s="225"/>
      <c r="S1908" s="225"/>
      <c r="T1908" s="226"/>
      <c r="AT1908" s="227" t="s">
        <v>162</v>
      </c>
      <c r="AU1908" s="227" t="s">
        <v>89</v>
      </c>
      <c r="AV1908" s="13" t="s">
        <v>89</v>
      </c>
      <c r="AW1908" s="13" t="s">
        <v>34</v>
      </c>
      <c r="AX1908" s="13" t="s">
        <v>80</v>
      </c>
      <c r="AY1908" s="227" t="s">
        <v>151</v>
      </c>
    </row>
    <row r="1909" spans="2:51" s="16" customFormat="1" ht="10.199999999999999">
      <c r="B1909" s="259"/>
      <c r="C1909" s="260"/>
      <c r="D1909" s="213" t="s">
        <v>162</v>
      </c>
      <c r="E1909" s="261" t="s">
        <v>1</v>
      </c>
      <c r="F1909" s="262" t="s">
        <v>274</v>
      </c>
      <c r="G1909" s="260"/>
      <c r="H1909" s="263">
        <v>81.423000000000002</v>
      </c>
      <c r="I1909" s="264"/>
      <c r="J1909" s="260"/>
      <c r="K1909" s="260"/>
      <c r="L1909" s="265"/>
      <c r="M1909" s="266"/>
      <c r="N1909" s="267"/>
      <c r="O1909" s="267"/>
      <c r="P1909" s="267"/>
      <c r="Q1909" s="267"/>
      <c r="R1909" s="267"/>
      <c r="S1909" s="267"/>
      <c r="T1909" s="268"/>
      <c r="AT1909" s="269" t="s">
        <v>162</v>
      </c>
      <c r="AU1909" s="269" t="s">
        <v>89</v>
      </c>
      <c r="AV1909" s="16" t="s">
        <v>170</v>
      </c>
      <c r="AW1909" s="16" t="s">
        <v>34</v>
      </c>
      <c r="AX1909" s="16" t="s">
        <v>80</v>
      </c>
      <c r="AY1909" s="269" t="s">
        <v>151</v>
      </c>
    </row>
    <row r="1910" spans="2:51" s="15" customFormat="1" ht="10.199999999999999">
      <c r="B1910" s="239"/>
      <c r="C1910" s="240"/>
      <c r="D1910" s="213" t="s">
        <v>162</v>
      </c>
      <c r="E1910" s="241" t="s">
        <v>1</v>
      </c>
      <c r="F1910" s="242" t="s">
        <v>407</v>
      </c>
      <c r="G1910" s="240"/>
      <c r="H1910" s="241" t="s">
        <v>1</v>
      </c>
      <c r="I1910" s="243"/>
      <c r="J1910" s="240"/>
      <c r="K1910" s="240"/>
      <c r="L1910" s="244"/>
      <c r="M1910" s="245"/>
      <c r="N1910" s="246"/>
      <c r="O1910" s="246"/>
      <c r="P1910" s="246"/>
      <c r="Q1910" s="246"/>
      <c r="R1910" s="246"/>
      <c r="S1910" s="246"/>
      <c r="T1910" s="247"/>
      <c r="AT1910" s="248" t="s">
        <v>162</v>
      </c>
      <c r="AU1910" s="248" t="s">
        <v>89</v>
      </c>
      <c r="AV1910" s="15" t="s">
        <v>85</v>
      </c>
      <c r="AW1910" s="15" t="s">
        <v>34</v>
      </c>
      <c r="AX1910" s="15" t="s">
        <v>80</v>
      </c>
      <c r="AY1910" s="248" t="s">
        <v>151</v>
      </c>
    </row>
    <row r="1911" spans="2:51" s="13" customFormat="1" ht="30.6">
      <c r="B1911" s="217"/>
      <c r="C1911" s="218"/>
      <c r="D1911" s="213" t="s">
        <v>162</v>
      </c>
      <c r="E1911" s="219" t="s">
        <v>1</v>
      </c>
      <c r="F1911" s="220" t="s">
        <v>1549</v>
      </c>
      <c r="G1911" s="218"/>
      <c r="H1911" s="221">
        <v>49.984999999999999</v>
      </c>
      <c r="I1911" s="222"/>
      <c r="J1911" s="218"/>
      <c r="K1911" s="218"/>
      <c r="L1911" s="223"/>
      <c r="M1911" s="224"/>
      <c r="N1911" s="225"/>
      <c r="O1911" s="225"/>
      <c r="P1911" s="225"/>
      <c r="Q1911" s="225"/>
      <c r="R1911" s="225"/>
      <c r="S1911" s="225"/>
      <c r="T1911" s="226"/>
      <c r="AT1911" s="227" t="s">
        <v>162</v>
      </c>
      <c r="AU1911" s="227" t="s">
        <v>89</v>
      </c>
      <c r="AV1911" s="13" t="s">
        <v>89</v>
      </c>
      <c r="AW1911" s="13" t="s">
        <v>34</v>
      </c>
      <c r="AX1911" s="13" t="s">
        <v>80</v>
      </c>
      <c r="AY1911" s="227" t="s">
        <v>151</v>
      </c>
    </row>
    <row r="1912" spans="2:51" s="13" customFormat="1" ht="10.199999999999999">
      <c r="B1912" s="217"/>
      <c r="C1912" s="218"/>
      <c r="D1912" s="213" t="s">
        <v>162</v>
      </c>
      <c r="E1912" s="219" t="s">
        <v>1</v>
      </c>
      <c r="F1912" s="220" t="s">
        <v>1550</v>
      </c>
      <c r="G1912" s="218"/>
      <c r="H1912" s="221">
        <v>0.72</v>
      </c>
      <c r="I1912" s="222"/>
      <c r="J1912" s="218"/>
      <c r="K1912" s="218"/>
      <c r="L1912" s="223"/>
      <c r="M1912" s="224"/>
      <c r="N1912" s="225"/>
      <c r="O1912" s="225"/>
      <c r="P1912" s="225"/>
      <c r="Q1912" s="225"/>
      <c r="R1912" s="225"/>
      <c r="S1912" s="225"/>
      <c r="T1912" s="226"/>
      <c r="AT1912" s="227" t="s">
        <v>162</v>
      </c>
      <c r="AU1912" s="227" t="s">
        <v>89</v>
      </c>
      <c r="AV1912" s="13" t="s">
        <v>89</v>
      </c>
      <c r="AW1912" s="13" t="s">
        <v>34</v>
      </c>
      <c r="AX1912" s="13" t="s">
        <v>80</v>
      </c>
      <c r="AY1912" s="227" t="s">
        <v>151</v>
      </c>
    </row>
    <row r="1913" spans="2:51" s="13" customFormat="1" ht="10.199999999999999">
      <c r="B1913" s="217"/>
      <c r="C1913" s="218"/>
      <c r="D1913" s="213" t="s">
        <v>162</v>
      </c>
      <c r="E1913" s="219" t="s">
        <v>1</v>
      </c>
      <c r="F1913" s="220" t="s">
        <v>1486</v>
      </c>
      <c r="G1913" s="218"/>
      <c r="H1913" s="221">
        <v>2.8</v>
      </c>
      <c r="I1913" s="222"/>
      <c r="J1913" s="218"/>
      <c r="K1913" s="218"/>
      <c r="L1913" s="223"/>
      <c r="M1913" s="224"/>
      <c r="N1913" s="225"/>
      <c r="O1913" s="225"/>
      <c r="P1913" s="225"/>
      <c r="Q1913" s="225"/>
      <c r="R1913" s="225"/>
      <c r="S1913" s="225"/>
      <c r="T1913" s="226"/>
      <c r="AT1913" s="227" t="s">
        <v>162</v>
      </c>
      <c r="AU1913" s="227" t="s">
        <v>89</v>
      </c>
      <c r="AV1913" s="13" t="s">
        <v>89</v>
      </c>
      <c r="AW1913" s="13" t="s">
        <v>34</v>
      </c>
      <c r="AX1913" s="13" t="s">
        <v>80</v>
      </c>
      <c r="AY1913" s="227" t="s">
        <v>151</v>
      </c>
    </row>
    <row r="1914" spans="2:51" s="15" customFormat="1" ht="10.199999999999999">
      <c r="B1914" s="239"/>
      <c r="C1914" s="240"/>
      <c r="D1914" s="213" t="s">
        <v>162</v>
      </c>
      <c r="E1914" s="241" t="s">
        <v>1</v>
      </c>
      <c r="F1914" s="242" t="s">
        <v>238</v>
      </c>
      <c r="G1914" s="240"/>
      <c r="H1914" s="241" t="s">
        <v>1</v>
      </c>
      <c r="I1914" s="243"/>
      <c r="J1914" s="240"/>
      <c r="K1914" s="240"/>
      <c r="L1914" s="244"/>
      <c r="M1914" s="245"/>
      <c r="N1914" s="246"/>
      <c r="O1914" s="246"/>
      <c r="P1914" s="246"/>
      <c r="Q1914" s="246"/>
      <c r="R1914" s="246"/>
      <c r="S1914" s="246"/>
      <c r="T1914" s="247"/>
      <c r="AT1914" s="248" t="s">
        <v>162</v>
      </c>
      <c r="AU1914" s="248" t="s">
        <v>89</v>
      </c>
      <c r="AV1914" s="15" t="s">
        <v>85</v>
      </c>
      <c r="AW1914" s="15" t="s">
        <v>34</v>
      </c>
      <c r="AX1914" s="15" t="s">
        <v>80</v>
      </c>
      <c r="AY1914" s="248" t="s">
        <v>151</v>
      </c>
    </row>
    <row r="1915" spans="2:51" s="13" customFormat="1" ht="10.199999999999999">
      <c r="B1915" s="217"/>
      <c r="C1915" s="218"/>
      <c r="D1915" s="213" t="s">
        <v>162</v>
      </c>
      <c r="E1915" s="219" t="s">
        <v>1</v>
      </c>
      <c r="F1915" s="220" t="s">
        <v>1431</v>
      </c>
      <c r="G1915" s="218"/>
      <c r="H1915" s="221">
        <v>-1.5760000000000001</v>
      </c>
      <c r="I1915" s="222"/>
      <c r="J1915" s="218"/>
      <c r="K1915" s="218"/>
      <c r="L1915" s="223"/>
      <c r="M1915" s="224"/>
      <c r="N1915" s="225"/>
      <c r="O1915" s="225"/>
      <c r="P1915" s="225"/>
      <c r="Q1915" s="225"/>
      <c r="R1915" s="225"/>
      <c r="S1915" s="225"/>
      <c r="T1915" s="226"/>
      <c r="AT1915" s="227" t="s">
        <v>162</v>
      </c>
      <c r="AU1915" s="227" t="s">
        <v>89</v>
      </c>
      <c r="AV1915" s="13" t="s">
        <v>89</v>
      </c>
      <c r="AW1915" s="13" t="s">
        <v>34</v>
      </c>
      <c r="AX1915" s="13" t="s">
        <v>80</v>
      </c>
      <c r="AY1915" s="227" t="s">
        <v>151</v>
      </c>
    </row>
    <row r="1916" spans="2:51" s="13" customFormat="1" ht="10.199999999999999">
      <c r="B1916" s="217"/>
      <c r="C1916" s="218"/>
      <c r="D1916" s="213" t="s">
        <v>162</v>
      </c>
      <c r="E1916" s="219" t="s">
        <v>1</v>
      </c>
      <c r="F1916" s="220" t="s">
        <v>1487</v>
      </c>
      <c r="G1916" s="218"/>
      <c r="H1916" s="221">
        <v>-2.8</v>
      </c>
      <c r="I1916" s="222"/>
      <c r="J1916" s="218"/>
      <c r="K1916" s="218"/>
      <c r="L1916" s="223"/>
      <c r="M1916" s="224"/>
      <c r="N1916" s="225"/>
      <c r="O1916" s="225"/>
      <c r="P1916" s="225"/>
      <c r="Q1916" s="225"/>
      <c r="R1916" s="225"/>
      <c r="S1916" s="225"/>
      <c r="T1916" s="226"/>
      <c r="AT1916" s="227" t="s">
        <v>162</v>
      </c>
      <c r="AU1916" s="227" t="s">
        <v>89</v>
      </c>
      <c r="AV1916" s="13" t="s">
        <v>89</v>
      </c>
      <c r="AW1916" s="13" t="s">
        <v>34</v>
      </c>
      <c r="AX1916" s="13" t="s">
        <v>80</v>
      </c>
      <c r="AY1916" s="227" t="s">
        <v>151</v>
      </c>
    </row>
    <row r="1917" spans="2:51" s="13" customFormat="1" ht="10.199999999999999">
      <c r="B1917" s="217"/>
      <c r="C1917" s="218"/>
      <c r="D1917" s="213" t="s">
        <v>162</v>
      </c>
      <c r="E1917" s="219" t="s">
        <v>1</v>
      </c>
      <c r="F1917" s="220" t="s">
        <v>1488</v>
      </c>
      <c r="G1917" s="218"/>
      <c r="H1917" s="221">
        <v>-3.5</v>
      </c>
      <c r="I1917" s="222"/>
      <c r="J1917" s="218"/>
      <c r="K1917" s="218"/>
      <c r="L1917" s="223"/>
      <c r="M1917" s="224"/>
      <c r="N1917" s="225"/>
      <c r="O1917" s="225"/>
      <c r="P1917" s="225"/>
      <c r="Q1917" s="225"/>
      <c r="R1917" s="225"/>
      <c r="S1917" s="225"/>
      <c r="T1917" s="226"/>
      <c r="AT1917" s="227" t="s">
        <v>162</v>
      </c>
      <c r="AU1917" s="227" t="s">
        <v>89</v>
      </c>
      <c r="AV1917" s="13" t="s">
        <v>89</v>
      </c>
      <c r="AW1917" s="13" t="s">
        <v>34</v>
      </c>
      <c r="AX1917" s="13" t="s">
        <v>80</v>
      </c>
      <c r="AY1917" s="227" t="s">
        <v>151</v>
      </c>
    </row>
    <row r="1918" spans="2:51" s="16" customFormat="1" ht="10.199999999999999">
      <c r="B1918" s="259"/>
      <c r="C1918" s="260"/>
      <c r="D1918" s="213" t="s">
        <v>162</v>
      </c>
      <c r="E1918" s="261" t="s">
        <v>1</v>
      </c>
      <c r="F1918" s="262" t="s">
        <v>274</v>
      </c>
      <c r="G1918" s="260"/>
      <c r="H1918" s="263">
        <v>45.628999999999998</v>
      </c>
      <c r="I1918" s="264"/>
      <c r="J1918" s="260"/>
      <c r="K1918" s="260"/>
      <c r="L1918" s="265"/>
      <c r="M1918" s="266"/>
      <c r="N1918" s="267"/>
      <c r="O1918" s="267"/>
      <c r="P1918" s="267"/>
      <c r="Q1918" s="267"/>
      <c r="R1918" s="267"/>
      <c r="S1918" s="267"/>
      <c r="T1918" s="268"/>
      <c r="AT1918" s="269" t="s">
        <v>162</v>
      </c>
      <c r="AU1918" s="269" t="s">
        <v>89</v>
      </c>
      <c r="AV1918" s="16" t="s">
        <v>170</v>
      </c>
      <c r="AW1918" s="16" t="s">
        <v>34</v>
      </c>
      <c r="AX1918" s="16" t="s">
        <v>80</v>
      </c>
      <c r="AY1918" s="269" t="s">
        <v>151</v>
      </c>
    </row>
    <row r="1919" spans="2:51" s="15" customFormat="1" ht="10.199999999999999">
      <c r="B1919" s="239"/>
      <c r="C1919" s="240"/>
      <c r="D1919" s="213" t="s">
        <v>162</v>
      </c>
      <c r="E1919" s="241" t="s">
        <v>1</v>
      </c>
      <c r="F1919" s="242" t="s">
        <v>410</v>
      </c>
      <c r="G1919" s="240"/>
      <c r="H1919" s="241" t="s">
        <v>1</v>
      </c>
      <c r="I1919" s="243"/>
      <c r="J1919" s="240"/>
      <c r="K1919" s="240"/>
      <c r="L1919" s="244"/>
      <c r="M1919" s="245"/>
      <c r="N1919" s="246"/>
      <c r="O1919" s="246"/>
      <c r="P1919" s="246"/>
      <c r="Q1919" s="246"/>
      <c r="R1919" s="246"/>
      <c r="S1919" s="246"/>
      <c r="T1919" s="247"/>
      <c r="AT1919" s="248" t="s">
        <v>162</v>
      </c>
      <c r="AU1919" s="248" t="s">
        <v>89</v>
      </c>
      <c r="AV1919" s="15" t="s">
        <v>85</v>
      </c>
      <c r="AW1919" s="15" t="s">
        <v>34</v>
      </c>
      <c r="AX1919" s="15" t="s">
        <v>80</v>
      </c>
      <c r="AY1919" s="248" t="s">
        <v>151</v>
      </c>
    </row>
    <row r="1920" spans="2:51" s="13" customFormat="1" ht="20.399999999999999">
      <c r="B1920" s="217"/>
      <c r="C1920" s="218"/>
      <c r="D1920" s="213" t="s">
        <v>162</v>
      </c>
      <c r="E1920" s="219" t="s">
        <v>1</v>
      </c>
      <c r="F1920" s="220" t="s">
        <v>1551</v>
      </c>
      <c r="G1920" s="218"/>
      <c r="H1920" s="221">
        <v>86.855000000000004</v>
      </c>
      <c r="I1920" s="222"/>
      <c r="J1920" s="218"/>
      <c r="K1920" s="218"/>
      <c r="L1920" s="223"/>
      <c r="M1920" s="224"/>
      <c r="N1920" s="225"/>
      <c r="O1920" s="225"/>
      <c r="P1920" s="225"/>
      <c r="Q1920" s="225"/>
      <c r="R1920" s="225"/>
      <c r="S1920" s="225"/>
      <c r="T1920" s="226"/>
      <c r="AT1920" s="227" t="s">
        <v>162</v>
      </c>
      <c r="AU1920" s="227" t="s">
        <v>89</v>
      </c>
      <c r="AV1920" s="13" t="s">
        <v>89</v>
      </c>
      <c r="AW1920" s="13" t="s">
        <v>34</v>
      </c>
      <c r="AX1920" s="13" t="s">
        <v>80</v>
      </c>
      <c r="AY1920" s="227" t="s">
        <v>151</v>
      </c>
    </row>
    <row r="1921" spans="2:51" s="13" customFormat="1" ht="10.199999999999999">
      <c r="B1921" s="217"/>
      <c r="C1921" s="218"/>
      <c r="D1921" s="213" t="s">
        <v>162</v>
      </c>
      <c r="E1921" s="219" t="s">
        <v>1</v>
      </c>
      <c r="F1921" s="220" t="s">
        <v>1490</v>
      </c>
      <c r="G1921" s="218"/>
      <c r="H1921" s="221">
        <v>2.2949999999999999</v>
      </c>
      <c r="I1921" s="222"/>
      <c r="J1921" s="218"/>
      <c r="K1921" s="218"/>
      <c r="L1921" s="223"/>
      <c r="M1921" s="224"/>
      <c r="N1921" s="225"/>
      <c r="O1921" s="225"/>
      <c r="P1921" s="225"/>
      <c r="Q1921" s="225"/>
      <c r="R1921" s="225"/>
      <c r="S1921" s="225"/>
      <c r="T1921" s="226"/>
      <c r="AT1921" s="227" t="s">
        <v>162</v>
      </c>
      <c r="AU1921" s="227" t="s">
        <v>89</v>
      </c>
      <c r="AV1921" s="13" t="s">
        <v>89</v>
      </c>
      <c r="AW1921" s="13" t="s">
        <v>34</v>
      </c>
      <c r="AX1921" s="13" t="s">
        <v>80</v>
      </c>
      <c r="AY1921" s="227" t="s">
        <v>151</v>
      </c>
    </row>
    <row r="1922" spans="2:51" s="13" customFormat="1" ht="10.199999999999999">
      <c r="B1922" s="217"/>
      <c r="C1922" s="218"/>
      <c r="D1922" s="213" t="s">
        <v>162</v>
      </c>
      <c r="E1922" s="219" t="s">
        <v>1</v>
      </c>
      <c r="F1922" s="220" t="s">
        <v>1491</v>
      </c>
      <c r="G1922" s="218"/>
      <c r="H1922" s="221">
        <v>0.79500000000000004</v>
      </c>
      <c r="I1922" s="222"/>
      <c r="J1922" s="218"/>
      <c r="K1922" s="218"/>
      <c r="L1922" s="223"/>
      <c r="M1922" s="224"/>
      <c r="N1922" s="225"/>
      <c r="O1922" s="225"/>
      <c r="P1922" s="225"/>
      <c r="Q1922" s="225"/>
      <c r="R1922" s="225"/>
      <c r="S1922" s="225"/>
      <c r="T1922" s="226"/>
      <c r="AT1922" s="227" t="s">
        <v>162</v>
      </c>
      <c r="AU1922" s="227" t="s">
        <v>89</v>
      </c>
      <c r="AV1922" s="13" t="s">
        <v>89</v>
      </c>
      <c r="AW1922" s="13" t="s">
        <v>34</v>
      </c>
      <c r="AX1922" s="13" t="s">
        <v>80</v>
      </c>
      <c r="AY1922" s="227" t="s">
        <v>151</v>
      </c>
    </row>
    <row r="1923" spans="2:51" s="13" customFormat="1" ht="10.199999999999999">
      <c r="B1923" s="217"/>
      <c r="C1923" s="218"/>
      <c r="D1923" s="213" t="s">
        <v>162</v>
      </c>
      <c r="E1923" s="219" t="s">
        <v>1</v>
      </c>
      <c r="F1923" s="220" t="s">
        <v>1492</v>
      </c>
      <c r="G1923" s="218"/>
      <c r="H1923" s="221">
        <v>0.27500000000000002</v>
      </c>
      <c r="I1923" s="222"/>
      <c r="J1923" s="218"/>
      <c r="K1923" s="218"/>
      <c r="L1923" s="223"/>
      <c r="M1923" s="224"/>
      <c r="N1923" s="225"/>
      <c r="O1923" s="225"/>
      <c r="P1923" s="225"/>
      <c r="Q1923" s="225"/>
      <c r="R1923" s="225"/>
      <c r="S1923" s="225"/>
      <c r="T1923" s="226"/>
      <c r="AT1923" s="227" t="s">
        <v>162</v>
      </c>
      <c r="AU1923" s="227" t="s">
        <v>89</v>
      </c>
      <c r="AV1923" s="13" t="s">
        <v>89</v>
      </c>
      <c r="AW1923" s="13" t="s">
        <v>34</v>
      </c>
      <c r="AX1923" s="13" t="s">
        <v>80</v>
      </c>
      <c r="AY1923" s="227" t="s">
        <v>151</v>
      </c>
    </row>
    <row r="1924" spans="2:51" s="15" customFormat="1" ht="10.199999999999999">
      <c r="B1924" s="239"/>
      <c r="C1924" s="240"/>
      <c r="D1924" s="213" t="s">
        <v>162</v>
      </c>
      <c r="E1924" s="241" t="s">
        <v>1</v>
      </c>
      <c r="F1924" s="242" t="s">
        <v>238</v>
      </c>
      <c r="G1924" s="240"/>
      <c r="H1924" s="241" t="s">
        <v>1</v>
      </c>
      <c r="I1924" s="243"/>
      <c r="J1924" s="240"/>
      <c r="K1924" s="240"/>
      <c r="L1924" s="244"/>
      <c r="M1924" s="245"/>
      <c r="N1924" s="246"/>
      <c r="O1924" s="246"/>
      <c r="P1924" s="246"/>
      <c r="Q1924" s="246"/>
      <c r="R1924" s="246"/>
      <c r="S1924" s="246"/>
      <c r="T1924" s="247"/>
      <c r="AT1924" s="248" t="s">
        <v>162</v>
      </c>
      <c r="AU1924" s="248" t="s">
        <v>89</v>
      </c>
      <c r="AV1924" s="15" t="s">
        <v>85</v>
      </c>
      <c r="AW1924" s="15" t="s">
        <v>34</v>
      </c>
      <c r="AX1924" s="15" t="s">
        <v>80</v>
      </c>
      <c r="AY1924" s="248" t="s">
        <v>151</v>
      </c>
    </row>
    <row r="1925" spans="2:51" s="13" customFormat="1" ht="10.199999999999999">
      <c r="B1925" s="217"/>
      <c r="C1925" s="218"/>
      <c r="D1925" s="213" t="s">
        <v>162</v>
      </c>
      <c r="E1925" s="219" t="s">
        <v>1</v>
      </c>
      <c r="F1925" s="220" t="s">
        <v>1431</v>
      </c>
      <c r="G1925" s="218"/>
      <c r="H1925" s="221">
        <v>-1.5760000000000001</v>
      </c>
      <c r="I1925" s="222"/>
      <c r="J1925" s="218"/>
      <c r="K1925" s="218"/>
      <c r="L1925" s="223"/>
      <c r="M1925" s="224"/>
      <c r="N1925" s="225"/>
      <c r="O1925" s="225"/>
      <c r="P1925" s="225"/>
      <c r="Q1925" s="225"/>
      <c r="R1925" s="225"/>
      <c r="S1925" s="225"/>
      <c r="T1925" s="226"/>
      <c r="AT1925" s="227" t="s">
        <v>162</v>
      </c>
      <c r="AU1925" s="227" t="s">
        <v>89</v>
      </c>
      <c r="AV1925" s="13" t="s">
        <v>89</v>
      </c>
      <c r="AW1925" s="13" t="s">
        <v>34</v>
      </c>
      <c r="AX1925" s="13" t="s">
        <v>80</v>
      </c>
      <c r="AY1925" s="227" t="s">
        <v>151</v>
      </c>
    </row>
    <row r="1926" spans="2:51" s="13" customFormat="1" ht="10.199999999999999">
      <c r="B1926" s="217"/>
      <c r="C1926" s="218"/>
      <c r="D1926" s="213" t="s">
        <v>162</v>
      </c>
      <c r="E1926" s="219" t="s">
        <v>1</v>
      </c>
      <c r="F1926" s="220" t="s">
        <v>1493</v>
      </c>
      <c r="G1926" s="218"/>
      <c r="H1926" s="221">
        <v>-4.5599999999999996</v>
      </c>
      <c r="I1926" s="222"/>
      <c r="J1926" s="218"/>
      <c r="K1926" s="218"/>
      <c r="L1926" s="223"/>
      <c r="M1926" s="224"/>
      <c r="N1926" s="225"/>
      <c r="O1926" s="225"/>
      <c r="P1926" s="225"/>
      <c r="Q1926" s="225"/>
      <c r="R1926" s="225"/>
      <c r="S1926" s="225"/>
      <c r="T1926" s="226"/>
      <c r="AT1926" s="227" t="s">
        <v>162</v>
      </c>
      <c r="AU1926" s="227" t="s">
        <v>89</v>
      </c>
      <c r="AV1926" s="13" t="s">
        <v>89</v>
      </c>
      <c r="AW1926" s="13" t="s">
        <v>34</v>
      </c>
      <c r="AX1926" s="13" t="s">
        <v>80</v>
      </c>
      <c r="AY1926" s="227" t="s">
        <v>151</v>
      </c>
    </row>
    <row r="1927" spans="2:51" s="13" customFormat="1" ht="10.199999999999999">
      <c r="B1927" s="217"/>
      <c r="C1927" s="218"/>
      <c r="D1927" s="213" t="s">
        <v>162</v>
      </c>
      <c r="E1927" s="219" t="s">
        <v>1</v>
      </c>
      <c r="F1927" s="220" t="s">
        <v>1494</v>
      </c>
      <c r="G1927" s="218"/>
      <c r="H1927" s="221">
        <v>-1.9</v>
      </c>
      <c r="I1927" s="222"/>
      <c r="J1927" s="218"/>
      <c r="K1927" s="218"/>
      <c r="L1927" s="223"/>
      <c r="M1927" s="224"/>
      <c r="N1927" s="225"/>
      <c r="O1927" s="225"/>
      <c r="P1927" s="225"/>
      <c r="Q1927" s="225"/>
      <c r="R1927" s="225"/>
      <c r="S1927" s="225"/>
      <c r="T1927" s="226"/>
      <c r="AT1927" s="227" t="s">
        <v>162</v>
      </c>
      <c r="AU1927" s="227" t="s">
        <v>89</v>
      </c>
      <c r="AV1927" s="13" t="s">
        <v>89</v>
      </c>
      <c r="AW1927" s="13" t="s">
        <v>34</v>
      </c>
      <c r="AX1927" s="13" t="s">
        <v>80</v>
      </c>
      <c r="AY1927" s="227" t="s">
        <v>151</v>
      </c>
    </row>
    <row r="1928" spans="2:51" s="16" customFormat="1" ht="10.199999999999999">
      <c r="B1928" s="259"/>
      <c r="C1928" s="260"/>
      <c r="D1928" s="213" t="s">
        <v>162</v>
      </c>
      <c r="E1928" s="261" t="s">
        <v>1</v>
      </c>
      <c r="F1928" s="262" t="s">
        <v>274</v>
      </c>
      <c r="G1928" s="260"/>
      <c r="H1928" s="263">
        <v>82.184000000000012</v>
      </c>
      <c r="I1928" s="264"/>
      <c r="J1928" s="260"/>
      <c r="K1928" s="260"/>
      <c r="L1928" s="265"/>
      <c r="M1928" s="266"/>
      <c r="N1928" s="267"/>
      <c r="O1928" s="267"/>
      <c r="P1928" s="267"/>
      <c r="Q1928" s="267"/>
      <c r="R1928" s="267"/>
      <c r="S1928" s="267"/>
      <c r="T1928" s="268"/>
      <c r="AT1928" s="269" t="s">
        <v>162</v>
      </c>
      <c r="AU1928" s="269" t="s">
        <v>89</v>
      </c>
      <c r="AV1928" s="16" t="s">
        <v>170</v>
      </c>
      <c r="AW1928" s="16" t="s">
        <v>34</v>
      </c>
      <c r="AX1928" s="16" t="s">
        <v>80</v>
      </c>
      <c r="AY1928" s="269" t="s">
        <v>151</v>
      </c>
    </row>
    <row r="1929" spans="2:51" s="15" customFormat="1" ht="10.199999999999999">
      <c r="B1929" s="239"/>
      <c r="C1929" s="240"/>
      <c r="D1929" s="213" t="s">
        <v>162</v>
      </c>
      <c r="E1929" s="241" t="s">
        <v>1</v>
      </c>
      <c r="F1929" s="242" t="s">
        <v>415</v>
      </c>
      <c r="G1929" s="240"/>
      <c r="H1929" s="241" t="s">
        <v>1</v>
      </c>
      <c r="I1929" s="243"/>
      <c r="J1929" s="240"/>
      <c r="K1929" s="240"/>
      <c r="L1929" s="244"/>
      <c r="M1929" s="245"/>
      <c r="N1929" s="246"/>
      <c r="O1929" s="246"/>
      <c r="P1929" s="246"/>
      <c r="Q1929" s="246"/>
      <c r="R1929" s="246"/>
      <c r="S1929" s="246"/>
      <c r="T1929" s="247"/>
      <c r="AT1929" s="248" t="s">
        <v>162</v>
      </c>
      <c r="AU1929" s="248" t="s">
        <v>89</v>
      </c>
      <c r="AV1929" s="15" t="s">
        <v>85</v>
      </c>
      <c r="AW1929" s="15" t="s">
        <v>34</v>
      </c>
      <c r="AX1929" s="15" t="s">
        <v>80</v>
      </c>
      <c r="AY1929" s="248" t="s">
        <v>151</v>
      </c>
    </row>
    <row r="1930" spans="2:51" s="13" customFormat="1" ht="10.199999999999999">
      <c r="B1930" s="217"/>
      <c r="C1930" s="218"/>
      <c r="D1930" s="213" t="s">
        <v>162</v>
      </c>
      <c r="E1930" s="219" t="s">
        <v>1</v>
      </c>
      <c r="F1930" s="220" t="s">
        <v>1553</v>
      </c>
      <c r="G1930" s="218"/>
      <c r="H1930" s="221">
        <v>60.783999999999999</v>
      </c>
      <c r="I1930" s="222"/>
      <c r="J1930" s="218"/>
      <c r="K1930" s="218"/>
      <c r="L1930" s="223"/>
      <c r="M1930" s="224"/>
      <c r="N1930" s="225"/>
      <c r="O1930" s="225"/>
      <c r="P1930" s="225"/>
      <c r="Q1930" s="225"/>
      <c r="R1930" s="225"/>
      <c r="S1930" s="225"/>
      <c r="T1930" s="226"/>
      <c r="AT1930" s="227" t="s">
        <v>162</v>
      </c>
      <c r="AU1930" s="227" t="s">
        <v>89</v>
      </c>
      <c r="AV1930" s="13" t="s">
        <v>89</v>
      </c>
      <c r="AW1930" s="13" t="s">
        <v>34</v>
      </c>
      <c r="AX1930" s="13" t="s">
        <v>80</v>
      </c>
      <c r="AY1930" s="227" t="s">
        <v>151</v>
      </c>
    </row>
    <row r="1931" spans="2:51" s="13" customFormat="1" ht="10.199999999999999">
      <c r="B1931" s="217"/>
      <c r="C1931" s="218"/>
      <c r="D1931" s="213" t="s">
        <v>162</v>
      </c>
      <c r="E1931" s="219" t="s">
        <v>1</v>
      </c>
      <c r="F1931" s="220" t="s">
        <v>1501</v>
      </c>
      <c r="G1931" s="218"/>
      <c r="H1931" s="221">
        <v>0.61499999999999999</v>
      </c>
      <c r="I1931" s="222"/>
      <c r="J1931" s="218"/>
      <c r="K1931" s="218"/>
      <c r="L1931" s="223"/>
      <c r="M1931" s="224"/>
      <c r="N1931" s="225"/>
      <c r="O1931" s="225"/>
      <c r="P1931" s="225"/>
      <c r="Q1931" s="225"/>
      <c r="R1931" s="225"/>
      <c r="S1931" s="225"/>
      <c r="T1931" s="226"/>
      <c r="AT1931" s="227" t="s">
        <v>162</v>
      </c>
      <c r="AU1931" s="227" t="s">
        <v>89</v>
      </c>
      <c r="AV1931" s="13" t="s">
        <v>89</v>
      </c>
      <c r="AW1931" s="13" t="s">
        <v>34</v>
      </c>
      <c r="AX1931" s="13" t="s">
        <v>80</v>
      </c>
      <c r="AY1931" s="227" t="s">
        <v>151</v>
      </c>
    </row>
    <row r="1932" spans="2:51" s="13" customFormat="1" ht="10.199999999999999">
      <c r="B1932" s="217"/>
      <c r="C1932" s="218"/>
      <c r="D1932" s="213" t="s">
        <v>162</v>
      </c>
      <c r="E1932" s="219" t="s">
        <v>1</v>
      </c>
      <c r="F1932" s="220" t="s">
        <v>544</v>
      </c>
      <c r="G1932" s="218"/>
      <c r="H1932" s="221">
        <v>15.848000000000001</v>
      </c>
      <c r="I1932" s="222"/>
      <c r="J1932" s="218"/>
      <c r="K1932" s="218"/>
      <c r="L1932" s="223"/>
      <c r="M1932" s="224"/>
      <c r="N1932" s="225"/>
      <c r="O1932" s="225"/>
      <c r="P1932" s="225"/>
      <c r="Q1932" s="225"/>
      <c r="R1932" s="225"/>
      <c r="S1932" s="225"/>
      <c r="T1932" s="226"/>
      <c r="AT1932" s="227" t="s">
        <v>162</v>
      </c>
      <c r="AU1932" s="227" t="s">
        <v>89</v>
      </c>
      <c r="AV1932" s="13" t="s">
        <v>89</v>
      </c>
      <c r="AW1932" s="13" t="s">
        <v>34</v>
      </c>
      <c r="AX1932" s="13" t="s">
        <v>80</v>
      </c>
      <c r="AY1932" s="227" t="s">
        <v>151</v>
      </c>
    </row>
    <row r="1933" spans="2:51" s="15" customFormat="1" ht="10.199999999999999">
      <c r="B1933" s="239"/>
      <c r="C1933" s="240"/>
      <c r="D1933" s="213" t="s">
        <v>162</v>
      </c>
      <c r="E1933" s="241" t="s">
        <v>1</v>
      </c>
      <c r="F1933" s="242" t="s">
        <v>238</v>
      </c>
      <c r="G1933" s="240"/>
      <c r="H1933" s="241" t="s">
        <v>1</v>
      </c>
      <c r="I1933" s="243"/>
      <c r="J1933" s="240"/>
      <c r="K1933" s="240"/>
      <c r="L1933" s="244"/>
      <c r="M1933" s="245"/>
      <c r="N1933" s="246"/>
      <c r="O1933" s="246"/>
      <c r="P1933" s="246"/>
      <c r="Q1933" s="246"/>
      <c r="R1933" s="246"/>
      <c r="S1933" s="246"/>
      <c r="T1933" s="247"/>
      <c r="AT1933" s="248" t="s">
        <v>162</v>
      </c>
      <c r="AU1933" s="248" t="s">
        <v>89</v>
      </c>
      <c r="AV1933" s="15" t="s">
        <v>85</v>
      </c>
      <c r="AW1933" s="15" t="s">
        <v>34</v>
      </c>
      <c r="AX1933" s="15" t="s">
        <v>80</v>
      </c>
      <c r="AY1933" s="248" t="s">
        <v>151</v>
      </c>
    </row>
    <row r="1934" spans="2:51" s="13" customFormat="1" ht="10.199999999999999">
      <c r="B1934" s="217"/>
      <c r="C1934" s="218"/>
      <c r="D1934" s="213" t="s">
        <v>162</v>
      </c>
      <c r="E1934" s="219" t="s">
        <v>1</v>
      </c>
      <c r="F1934" s="220" t="s">
        <v>1502</v>
      </c>
      <c r="G1934" s="218"/>
      <c r="H1934" s="221">
        <v>-4.7279999999999998</v>
      </c>
      <c r="I1934" s="222"/>
      <c r="J1934" s="218"/>
      <c r="K1934" s="218"/>
      <c r="L1934" s="223"/>
      <c r="M1934" s="224"/>
      <c r="N1934" s="225"/>
      <c r="O1934" s="225"/>
      <c r="P1934" s="225"/>
      <c r="Q1934" s="225"/>
      <c r="R1934" s="225"/>
      <c r="S1934" s="225"/>
      <c r="T1934" s="226"/>
      <c r="AT1934" s="227" t="s">
        <v>162</v>
      </c>
      <c r="AU1934" s="227" t="s">
        <v>89</v>
      </c>
      <c r="AV1934" s="13" t="s">
        <v>89</v>
      </c>
      <c r="AW1934" s="13" t="s">
        <v>34</v>
      </c>
      <c r="AX1934" s="13" t="s">
        <v>80</v>
      </c>
      <c r="AY1934" s="227" t="s">
        <v>151</v>
      </c>
    </row>
    <row r="1935" spans="2:51" s="13" customFormat="1" ht="10.199999999999999">
      <c r="B1935" s="217"/>
      <c r="C1935" s="218"/>
      <c r="D1935" s="213" t="s">
        <v>162</v>
      </c>
      <c r="E1935" s="219" t="s">
        <v>1</v>
      </c>
      <c r="F1935" s="220" t="s">
        <v>1503</v>
      </c>
      <c r="G1935" s="218"/>
      <c r="H1935" s="221">
        <v>-1.238</v>
      </c>
      <c r="I1935" s="222"/>
      <c r="J1935" s="218"/>
      <c r="K1935" s="218"/>
      <c r="L1935" s="223"/>
      <c r="M1935" s="224"/>
      <c r="N1935" s="225"/>
      <c r="O1935" s="225"/>
      <c r="P1935" s="225"/>
      <c r="Q1935" s="225"/>
      <c r="R1935" s="225"/>
      <c r="S1935" s="225"/>
      <c r="T1935" s="226"/>
      <c r="AT1935" s="227" t="s">
        <v>162</v>
      </c>
      <c r="AU1935" s="227" t="s">
        <v>89</v>
      </c>
      <c r="AV1935" s="13" t="s">
        <v>89</v>
      </c>
      <c r="AW1935" s="13" t="s">
        <v>34</v>
      </c>
      <c r="AX1935" s="13" t="s">
        <v>80</v>
      </c>
      <c r="AY1935" s="227" t="s">
        <v>151</v>
      </c>
    </row>
    <row r="1936" spans="2:51" s="16" customFormat="1" ht="10.199999999999999">
      <c r="B1936" s="259"/>
      <c r="C1936" s="260"/>
      <c r="D1936" s="213" t="s">
        <v>162</v>
      </c>
      <c r="E1936" s="261" t="s">
        <v>1</v>
      </c>
      <c r="F1936" s="262" t="s">
        <v>274</v>
      </c>
      <c r="G1936" s="260"/>
      <c r="H1936" s="263">
        <v>71.281000000000006</v>
      </c>
      <c r="I1936" s="264"/>
      <c r="J1936" s="260"/>
      <c r="K1936" s="260"/>
      <c r="L1936" s="265"/>
      <c r="M1936" s="266"/>
      <c r="N1936" s="267"/>
      <c r="O1936" s="267"/>
      <c r="P1936" s="267"/>
      <c r="Q1936" s="267"/>
      <c r="R1936" s="267"/>
      <c r="S1936" s="267"/>
      <c r="T1936" s="268"/>
      <c r="AT1936" s="269" t="s">
        <v>162</v>
      </c>
      <c r="AU1936" s="269" t="s">
        <v>89</v>
      </c>
      <c r="AV1936" s="16" t="s">
        <v>170</v>
      </c>
      <c r="AW1936" s="16" t="s">
        <v>34</v>
      </c>
      <c r="AX1936" s="16" t="s">
        <v>80</v>
      </c>
      <c r="AY1936" s="269" t="s">
        <v>151</v>
      </c>
    </row>
    <row r="1937" spans="2:51" s="15" customFormat="1" ht="10.199999999999999">
      <c r="B1937" s="239"/>
      <c r="C1937" s="240"/>
      <c r="D1937" s="213" t="s">
        <v>162</v>
      </c>
      <c r="E1937" s="241" t="s">
        <v>1</v>
      </c>
      <c r="F1937" s="242" t="s">
        <v>419</v>
      </c>
      <c r="G1937" s="240"/>
      <c r="H1937" s="241" t="s">
        <v>1</v>
      </c>
      <c r="I1937" s="243"/>
      <c r="J1937" s="240"/>
      <c r="K1937" s="240"/>
      <c r="L1937" s="244"/>
      <c r="M1937" s="245"/>
      <c r="N1937" s="246"/>
      <c r="O1937" s="246"/>
      <c r="P1937" s="246"/>
      <c r="Q1937" s="246"/>
      <c r="R1937" s="246"/>
      <c r="S1937" s="246"/>
      <c r="T1937" s="247"/>
      <c r="AT1937" s="248" t="s">
        <v>162</v>
      </c>
      <c r="AU1937" s="248" t="s">
        <v>89</v>
      </c>
      <c r="AV1937" s="15" t="s">
        <v>85</v>
      </c>
      <c r="AW1937" s="15" t="s">
        <v>34</v>
      </c>
      <c r="AX1937" s="15" t="s">
        <v>80</v>
      </c>
      <c r="AY1937" s="248" t="s">
        <v>151</v>
      </c>
    </row>
    <row r="1938" spans="2:51" s="13" customFormat="1" ht="10.199999999999999">
      <c r="B1938" s="217"/>
      <c r="C1938" s="218"/>
      <c r="D1938" s="213" t="s">
        <v>162</v>
      </c>
      <c r="E1938" s="219" t="s">
        <v>1</v>
      </c>
      <c r="F1938" s="220" t="s">
        <v>1513</v>
      </c>
      <c r="G1938" s="218"/>
      <c r="H1938" s="221">
        <v>5.226</v>
      </c>
      <c r="I1938" s="222"/>
      <c r="J1938" s="218"/>
      <c r="K1938" s="218"/>
      <c r="L1938" s="223"/>
      <c r="M1938" s="224"/>
      <c r="N1938" s="225"/>
      <c r="O1938" s="225"/>
      <c r="P1938" s="225"/>
      <c r="Q1938" s="225"/>
      <c r="R1938" s="225"/>
      <c r="S1938" s="225"/>
      <c r="T1938" s="226"/>
      <c r="AT1938" s="227" t="s">
        <v>162</v>
      </c>
      <c r="AU1938" s="227" t="s">
        <v>89</v>
      </c>
      <c r="AV1938" s="13" t="s">
        <v>89</v>
      </c>
      <c r="AW1938" s="13" t="s">
        <v>34</v>
      </c>
      <c r="AX1938" s="13" t="s">
        <v>80</v>
      </c>
      <c r="AY1938" s="227" t="s">
        <v>151</v>
      </c>
    </row>
    <row r="1939" spans="2:51" s="13" customFormat="1" ht="10.199999999999999">
      <c r="B1939" s="217"/>
      <c r="C1939" s="218"/>
      <c r="D1939" s="213" t="s">
        <v>162</v>
      </c>
      <c r="E1939" s="219" t="s">
        <v>1</v>
      </c>
      <c r="F1939" s="220" t="s">
        <v>1514</v>
      </c>
      <c r="G1939" s="218"/>
      <c r="H1939" s="221">
        <v>2.99</v>
      </c>
      <c r="I1939" s="222"/>
      <c r="J1939" s="218"/>
      <c r="K1939" s="218"/>
      <c r="L1939" s="223"/>
      <c r="M1939" s="224"/>
      <c r="N1939" s="225"/>
      <c r="O1939" s="225"/>
      <c r="P1939" s="225"/>
      <c r="Q1939" s="225"/>
      <c r="R1939" s="225"/>
      <c r="S1939" s="225"/>
      <c r="T1939" s="226"/>
      <c r="AT1939" s="227" t="s">
        <v>162</v>
      </c>
      <c r="AU1939" s="227" t="s">
        <v>89</v>
      </c>
      <c r="AV1939" s="13" t="s">
        <v>89</v>
      </c>
      <c r="AW1939" s="13" t="s">
        <v>34</v>
      </c>
      <c r="AX1939" s="13" t="s">
        <v>80</v>
      </c>
      <c r="AY1939" s="227" t="s">
        <v>151</v>
      </c>
    </row>
    <row r="1940" spans="2:51" s="13" customFormat="1" ht="10.199999999999999">
      <c r="B1940" s="217"/>
      <c r="C1940" s="218"/>
      <c r="D1940" s="213" t="s">
        <v>162</v>
      </c>
      <c r="E1940" s="219" t="s">
        <v>1</v>
      </c>
      <c r="F1940" s="220" t="s">
        <v>1515</v>
      </c>
      <c r="G1940" s="218"/>
      <c r="H1940" s="221">
        <v>17.64</v>
      </c>
      <c r="I1940" s="222"/>
      <c r="J1940" s="218"/>
      <c r="K1940" s="218"/>
      <c r="L1940" s="223"/>
      <c r="M1940" s="224"/>
      <c r="N1940" s="225"/>
      <c r="O1940" s="225"/>
      <c r="P1940" s="225"/>
      <c r="Q1940" s="225"/>
      <c r="R1940" s="225"/>
      <c r="S1940" s="225"/>
      <c r="T1940" s="226"/>
      <c r="AT1940" s="227" t="s">
        <v>162</v>
      </c>
      <c r="AU1940" s="227" t="s">
        <v>89</v>
      </c>
      <c r="AV1940" s="13" t="s">
        <v>89</v>
      </c>
      <c r="AW1940" s="13" t="s">
        <v>34</v>
      </c>
      <c r="AX1940" s="13" t="s">
        <v>80</v>
      </c>
      <c r="AY1940" s="227" t="s">
        <v>151</v>
      </c>
    </row>
    <row r="1941" spans="2:51" s="13" customFormat="1" ht="10.199999999999999">
      <c r="B1941" s="217"/>
      <c r="C1941" s="218"/>
      <c r="D1941" s="213" t="s">
        <v>162</v>
      </c>
      <c r="E1941" s="219" t="s">
        <v>1</v>
      </c>
      <c r="F1941" s="220" t="s">
        <v>1516</v>
      </c>
      <c r="G1941" s="218"/>
      <c r="H1941" s="221">
        <v>22.4</v>
      </c>
      <c r="I1941" s="222"/>
      <c r="J1941" s="218"/>
      <c r="K1941" s="218"/>
      <c r="L1941" s="223"/>
      <c r="M1941" s="224"/>
      <c r="N1941" s="225"/>
      <c r="O1941" s="225"/>
      <c r="P1941" s="225"/>
      <c r="Q1941" s="225"/>
      <c r="R1941" s="225"/>
      <c r="S1941" s="225"/>
      <c r="T1941" s="226"/>
      <c r="AT1941" s="227" t="s">
        <v>162</v>
      </c>
      <c r="AU1941" s="227" t="s">
        <v>89</v>
      </c>
      <c r="AV1941" s="13" t="s">
        <v>89</v>
      </c>
      <c r="AW1941" s="13" t="s">
        <v>34</v>
      </c>
      <c r="AX1941" s="13" t="s">
        <v>80</v>
      </c>
      <c r="AY1941" s="227" t="s">
        <v>151</v>
      </c>
    </row>
    <row r="1942" spans="2:51" s="13" customFormat="1" ht="10.199999999999999">
      <c r="B1942" s="217"/>
      <c r="C1942" s="218"/>
      <c r="D1942" s="213" t="s">
        <v>162</v>
      </c>
      <c r="E1942" s="219" t="s">
        <v>1</v>
      </c>
      <c r="F1942" s="220" t="s">
        <v>1517</v>
      </c>
      <c r="G1942" s="218"/>
      <c r="H1942" s="221">
        <v>6.45</v>
      </c>
      <c r="I1942" s="222"/>
      <c r="J1942" s="218"/>
      <c r="K1942" s="218"/>
      <c r="L1942" s="223"/>
      <c r="M1942" s="224"/>
      <c r="N1942" s="225"/>
      <c r="O1942" s="225"/>
      <c r="P1942" s="225"/>
      <c r="Q1942" s="225"/>
      <c r="R1942" s="225"/>
      <c r="S1942" s="225"/>
      <c r="T1942" s="226"/>
      <c r="AT1942" s="227" t="s">
        <v>162</v>
      </c>
      <c r="AU1942" s="227" t="s">
        <v>89</v>
      </c>
      <c r="AV1942" s="13" t="s">
        <v>89</v>
      </c>
      <c r="AW1942" s="13" t="s">
        <v>34</v>
      </c>
      <c r="AX1942" s="13" t="s">
        <v>80</v>
      </c>
      <c r="AY1942" s="227" t="s">
        <v>151</v>
      </c>
    </row>
    <row r="1943" spans="2:51" s="13" customFormat="1" ht="10.199999999999999">
      <c r="B1943" s="217"/>
      <c r="C1943" s="218"/>
      <c r="D1943" s="213" t="s">
        <v>162</v>
      </c>
      <c r="E1943" s="219" t="s">
        <v>1</v>
      </c>
      <c r="F1943" s="220" t="s">
        <v>1518</v>
      </c>
      <c r="G1943" s="218"/>
      <c r="H1943" s="221">
        <v>16.52</v>
      </c>
      <c r="I1943" s="222"/>
      <c r="J1943" s="218"/>
      <c r="K1943" s="218"/>
      <c r="L1943" s="223"/>
      <c r="M1943" s="224"/>
      <c r="N1943" s="225"/>
      <c r="O1943" s="225"/>
      <c r="P1943" s="225"/>
      <c r="Q1943" s="225"/>
      <c r="R1943" s="225"/>
      <c r="S1943" s="225"/>
      <c r="T1943" s="226"/>
      <c r="AT1943" s="227" t="s">
        <v>162</v>
      </c>
      <c r="AU1943" s="227" t="s">
        <v>89</v>
      </c>
      <c r="AV1943" s="13" t="s">
        <v>89</v>
      </c>
      <c r="AW1943" s="13" t="s">
        <v>34</v>
      </c>
      <c r="AX1943" s="13" t="s">
        <v>80</v>
      </c>
      <c r="AY1943" s="227" t="s">
        <v>151</v>
      </c>
    </row>
    <row r="1944" spans="2:51" s="13" customFormat="1" ht="10.199999999999999">
      <c r="B1944" s="217"/>
      <c r="C1944" s="218"/>
      <c r="D1944" s="213" t="s">
        <v>162</v>
      </c>
      <c r="E1944" s="219" t="s">
        <v>1</v>
      </c>
      <c r="F1944" s="220" t="s">
        <v>1519</v>
      </c>
      <c r="G1944" s="218"/>
      <c r="H1944" s="221">
        <v>12.09</v>
      </c>
      <c r="I1944" s="222"/>
      <c r="J1944" s="218"/>
      <c r="K1944" s="218"/>
      <c r="L1944" s="223"/>
      <c r="M1944" s="224"/>
      <c r="N1944" s="225"/>
      <c r="O1944" s="225"/>
      <c r="P1944" s="225"/>
      <c r="Q1944" s="225"/>
      <c r="R1944" s="225"/>
      <c r="S1944" s="225"/>
      <c r="T1944" s="226"/>
      <c r="AT1944" s="227" t="s">
        <v>162</v>
      </c>
      <c r="AU1944" s="227" t="s">
        <v>89</v>
      </c>
      <c r="AV1944" s="13" t="s">
        <v>89</v>
      </c>
      <c r="AW1944" s="13" t="s">
        <v>34</v>
      </c>
      <c r="AX1944" s="13" t="s">
        <v>80</v>
      </c>
      <c r="AY1944" s="227" t="s">
        <v>151</v>
      </c>
    </row>
    <row r="1945" spans="2:51" s="13" customFormat="1" ht="10.199999999999999">
      <c r="B1945" s="217"/>
      <c r="C1945" s="218"/>
      <c r="D1945" s="213" t="s">
        <v>162</v>
      </c>
      <c r="E1945" s="219" t="s">
        <v>1</v>
      </c>
      <c r="F1945" s="220" t="s">
        <v>1521</v>
      </c>
      <c r="G1945" s="218"/>
      <c r="H1945" s="221">
        <v>1.02</v>
      </c>
      <c r="I1945" s="222"/>
      <c r="J1945" s="218"/>
      <c r="K1945" s="218"/>
      <c r="L1945" s="223"/>
      <c r="M1945" s="224"/>
      <c r="N1945" s="225"/>
      <c r="O1945" s="225"/>
      <c r="P1945" s="225"/>
      <c r="Q1945" s="225"/>
      <c r="R1945" s="225"/>
      <c r="S1945" s="225"/>
      <c r="T1945" s="226"/>
      <c r="AT1945" s="227" t="s">
        <v>162</v>
      </c>
      <c r="AU1945" s="227" t="s">
        <v>89</v>
      </c>
      <c r="AV1945" s="13" t="s">
        <v>89</v>
      </c>
      <c r="AW1945" s="13" t="s">
        <v>34</v>
      </c>
      <c r="AX1945" s="13" t="s">
        <v>80</v>
      </c>
      <c r="AY1945" s="227" t="s">
        <v>151</v>
      </c>
    </row>
    <row r="1946" spans="2:51" s="13" customFormat="1" ht="10.199999999999999">
      <c r="B1946" s="217"/>
      <c r="C1946" s="218"/>
      <c r="D1946" s="213" t="s">
        <v>162</v>
      </c>
      <c r="E1946" s="219" t="s">
        <v>1</v>
      </c>
      <c r="F1946" s="220" t="s">
        <v>1522</v>
      </c>
      <c r="G1946" s="218"/>
      <c r="H1946" s="221">
        <v>0.8</v>
      </c>
      <c r="I1946" s="222"/>
      <c r="J1946" s="218"/>
      <c r="K1946" s="218"/>
      <c r="L1946" s="223"/>
      <c r="M1946" s="224"/>
      <c r="N1946" s="225"/>
      <c r="O1946" s="225"/>
      <c r="P1946" s="225"/>
      <c r="Q1946" s="225"/>
      <c r="R1946" s="225"/>
      <c r="S1946" s="225"/>
      <c r="T1946" s="226"/>
      <c r="AT1946" s="227" t="s">
        <v>162</v>
      </c>
      <c r="AU1946" s="227" t="s">
        <v>89</v>
      </c>
      <c r="AV1946" s="13" t="s">
        <v>89</v>
      </c>
      <c r="AW1946" s="13" t="s">
        <v>34</v>
      </c>
      <c r="AX1946" s="13" t="s">
        <v>80</v>
      </c>
      <c r="AY1946" s="227" t="s">
        <v>151</v>
      </c>
    </row>
    <row r="1947" spans="2:51" s="15" customFormat="1" ht="10.199999999999999">
      <c r="B1947" s="239"/>
      <c r="C1947" s="240"/>
      <c r="D1947" s="213" t="s">
        <v>162</v>
      </c>
      <c r="E1947" s="241" t="s">
        <v>1</v>
      </c>
      <c r="F1947" s="242" t="s">
        <v>238</v>
      </c>
      <c r="G1947" s="240"/>
      <c r="H1947" s="241" t="s">
        <v>1</v>
      </c>
      <c r="I1947" s="243"/>
      <c r="J1947" s="240"/>
      <c r="K1947" s="240"/>
      <c r="L1947" s="244"/>
      <c r="M1947" s="245"/>
      <c r="N1947" s="246"/>
      <c r="O1947" s="246"/>
      <c r="P1947" s="246"/>
      <c r="Q1947" s="246"/>
      <c r="R1947" s="246"/>
      <c r="S1947" s="246"/>
      <c r="T1947" s="247"/>
      <c r="AT1947" s="248" t="s">
        <v>162</v>
      </c>
      <c r="AU1947" s="248" t="s">
        <v>89</v>
      </c>
      <c r="AV1947" s="15" t="s">
        <v>85</v>
      </c>
      <c r="AW1947" s="15" t="s">
        <v>34</v>
      </c>
      <c r="AX1947" s="15" t="s">
        <v>80</v>
      </c>
      <c r="AY1947" s="248" t="s">
        <v>151</v>
      </c>
    </row>
    <row r="1948" spans="2:51" s="13" customFormat="1" ht="10.199999999999999">
      <c r="B1948" s="217"/>
      <c r="C1948" s="218"/>
      <c r="D1948" s="213" t="s">
        <v>162</v>
      </c>
      <c r="E1948" s="219" t="s">
        <v>1</v>
      </c>
      <c r="F1948" s="220" t="s">
        <v>1523</v>
      </c>
      <c r="G1948" s="218"/>
      <c r="H1948" s="221">
        <v>-2.3639999999999999</v>
      </c>
      <c r="I1948" s="222"/>
      <c r="J1948" s="218"/>
      <c r="K1948" s="218"/>
      <c r="L1948" s="223"/>
      <c r="M1948" s="224"/>
      <c r="N1948" s="225"/>
      <c r="O1948" s="225"/>
      <c r="P1948" s="225"/>
      <c r="Q1948" s="225"/>
      <c r="R1948" s="225"/>
      <c r="S1948" s="225"/>
      <c r="T1948" s="226"/>
      <c r="AT1948" s="227" t="s">
        <v>162</v>
      </c>
      <c r="AU1948" s="227" t="s">
        <v>89</v>
      </c>
      <c r="AV1948" s="13" t="s">
        <v>89</v>
      </c>
      <c r="AW1948" s="13" t="s">
        <v>34</v>
      </c>
      <c r="AX1948" s="13" t="s">
        <v>80</v>
      </c>
      <c r="AY1948" s="227" t="s">
        <v>151</v>
      </c>
    </row>
    <row r="1949" spans="2:51" s="13" customFormat="1" ht="10.199999999999999">
      <c r="B1949" s="217"/>
      <c r="C1949" s="218"/>
      <c r="D1949" s="213" t="s">
        <v>162</v>
      </c>
      <c r="E1949" s="219" t="s">
        <v>1</v>
      </c>
      <c r="F1949" s="220" t="s">
        <v>239</v>
      </c>
      <c r="G1949" s="218"/>
      <c r="H1949" s="221">
        <v>-1.379</v>
      </c>
      <c r="I1949" s="222"/>
      <c r="J1949" s="218"/>
      <c r="K1949" s="218"/>
      <c r="L1949" s="223"/>
      <c r="M1949" s="224"/>
      <c r="N1949" s="225"/>
      <c r="O1949" s="225"/>
      <c r="P1949" s="225"/>
      <c r="Q1949" s="225"/>
      <c r="R1949" s="225"/>
      <c r="S1949" s="225"/>
      <c r="T1949" s="226"/>
      <c r="AT1949" s="227" t="s">
        <v>162</v>
      </c>
      <c r="AU1949" s="227" t="s">
        <v>89</v>
      </c>
      <c r="AV1949" s="13" t="s">
        <v>89</v>
      </c>
      <c r="AW1949" s="13" t="s">
        <v>34</v>
      </c>
      <c r="AX1949" s="13" t="s">
        <v>80</v>
      </c>
      <c r="AY1949" s="227" t="s">
        <v>151</v>
      </c>
    </row>
    <row r="1950" spans="2:51" s="13" customFormat="1" ht="10.199999999999999">
      <c r="B1950" s="217"/>
      <c r="C1950" s="218"/>
      <c r="D1950" s="213" t="s">
        <v>162</v>
      </c>
      <c r="E1950" s="219" t="s">
        <v>1</v>
      </c>
      <c r="F1950" s="220" t="s">
        <v>1524</v>
      </c>
      <c r="G1950" s="218"/>
      <c r="H1950" s="221">
        <v>-3.88</v>
      </c>
      <c r="I1950" s="222"/>
      <c r="J1950" s="218"/>
      <c r="K1950" s="218"/>
      <c r="L1950" s="223"/>
      <c r="M1950" s="224"/>
      <c r="N1950" s="225"/>
      <c r="O1950" s="225"/>
      <c r="P1950" s="225"/>
      <c r="Q1950" s="225"/>
      <c r="R1950" s="225"/>
      <c r="S1950" s="225"/>
      <c r="T1950" s="226"/>
      <c r="AT1950" s="227" t="s">
        <v>162</v>
      </c>
      <c r="AU1950" s="227" t="s">
        <v>89</v>
      </c>
      <c r="AV1950" s="13" t="s">
        <v>89</v>
      </c>
      <c r="AW1950" s="13" t="s">
        <v>34</v>
      </c>
      <c r="AX1950" s="13" t="s">
        <v>80</v>
      </c>
      <c r="AY1950" s="227" t="s">
        <v>151</v>
      </c>
    </row>
    <row r="1951" spans="2:51" s="16" customFormat="1" ht="10.199999999999999">
      <c r="B1951" s="259"/>
      <c r="C1951" s="260"/>
      <c r="D1951" s="213" t="s">
        <v>162</v>
      </c>
      <c r="E1951" s="261" t="s">
        <v>1</v>
      </c>
      <c r="F1951" s="262" t="s">
        <v>274</v>
      </c>
      <c r="G1951" s="260"/>
      <c r="H1951" s="263">
        <v>77.512999999999991</v>
      </c>
      <c r="I1951" s="264"/>
      <c r="J1951" s="260"/>
      <c r="K1951" s="260"/>
      <c r="L1951" s="265"/>
      <c r="M1951" s="266"/>
      <c r="N1951" s="267"/>
      <c r="O1951" s="267"/>
      <c r="P1951" s="267"/>
      <c r="Q1951" s="267"/>
      <c r="R1951" s="267"/>
      <c r="S1951" s="267"/>
      <c r="T1951" s="268"/>
      <c r="AT1951" s="269" t="s">
        <v>162</v>
      </c>
      <c r="AU1951" s="269" t="s">
        <v>89</v>
      </c>
      <c r="AV1951" s="16" t="s">
        <v>170</v>
      </c>
      <c r="AW1951" s="16" t="s">
        <v>34</v>
      </c>
      <c r="AX1951" s="16" t="s">
        <v>80</v>
      </c>
      <c r="AY1951" s="269" t="s">
        <v>151</v>
      </c>
    </row>
    <row r="1952" spans="2:51" s="14" customFormat="1" ht="10.199999999999999">
      <c r="B1952" s="228"/>
      <c r="C1952" s="229"/>
      <c r="D1952" s="213" t="s">
        <v>162</v>
      </c>
      <c r="E1952" s="230" t="s">
        <v>1</v>
      </c>
      <c r="F1952" s="231" t="s">
        <v>164</v>
      </c>
      <c r="G1952" s="229"/>
      <c r="H1952" s="232">
        <v>656.02199999999982</v>
      </c>
      <c r="I1952" s="233"/>
      <c r="J1952" s="229"/>
      <c r="K1952" s="229"/>
      <c r="L1952" s="234"/>
      <c r="M1952" s="235"/>
      <c r="N1952" s="236"/>
      <c r="O1952" s="236"/>
      <c r="P1952" s="236"/>
      <c r="Q1952" s="236"/>
      <c r="R1952" s="236"/>
      <c r="S1952" s="236"/>
      <c r="T1952" s="237"/>
      <c r="AT1952" s="238" t="s">
        <v>162</v>
      </c>
      <c r="AU1952" s="238" t="s">
        <v>89</v>
      </c>
      <c r="AV1952" s="14" t="s">
        <v>158</v>
      </c>
      <c r="AW1952" s="14" t="s">
        <v>34</v>
      </c>
      <c r="AX1952" s="14" t="s">
        <v>85</v>
      </c>
      <c r="AY1952" s="238" t="s">
        <v>151</v>
      </c>
    </row>
    <row r="1953" spans="1:65" s="12" customFormat="1" ht="25.95" customHeight="1">
      <c r="B1953" s="184"/>
      <c r="C1953" s="185"/>
      <c r="D1953" s="186" t="s">
        <v>79</v>
      </c>
      <c r="E1953" s="187" t="s">
        <v>1642</v>
      </c>
      <c r="F1953" s="187" t="s">
        <v>1643</v>
      </c>
      <c r="G1953" s="185"/>
      <c r="H1953" s="185"/>
      <c r="I1953" s="188"/>
      <c r="J1953" s="189">
        <f>BK1953</f>
        <v>0</v>
      </c>
      <c r="K1953" s="185"/>
      <c r="L1953" s="190"/>
      <c r="M1953" s="191"/>
      <c r="N1953" s="192"/>
      <c r="O1953" s="192"/>
      <c r="P1953" s="193">
        <f>SUM(P1954:P1955)</f>
        <v>0</v>
      </c>
      <c r="Q1953" s="192"/>
      <c r="R1953" s="193">
        <f>SUM(R1954:R1955)</f>
        <v>0</v>
      </c>
      <c r="S1953" s="192"/>
      <c r="T1953" s="194">
        <f>SUM(T1954:T1955)</f>
        <v>0</v>
      </c>
      <c r="AR1953" s="195" t="s">
        <v>158</v>
      </c>
      <c r="AT1953" s="196" t="s">
        <v>79</v>
      </c>
      <c r="AU1953" s="196" t="s">
        <v>80</v>
      </c>
      <c r="AY1953" s="195" t="s">
        <v>151</v>
      </c>
      <c r="BK1953" s="197">
        <f>SUM(BK1954:BK1955)</f>
        <v>0</v>
      </c>
    </row>
    <row r="1954" spans="1:65" s="2" customFormat="1" ht="24" customHeight="1">
      <c r="A1954" s="35"/>
      <c r="B1954" s="36"/>
      <c r="C1954" s="200" t="s">
        <v>1644</v>
      </c>
      <c r="D1954" s="200" t="s">
        <v>153</v>
      </c>
      <c r="E1954" s="201" t="s">
        <v>1645</v>
      </c>
      <c r="F1954" s="202" t="s">
        <v>1646</v>
      </c>
      <c r="G1954" s="203" t="s">
        <v>1647</v>
      </c>
      <c r="H1954" s="204">
        <v>40</v>
      </c>
      <c r="I1954" s="205"/>
      <c r="J1954" s="206">
        <f>ROUND(I1954*H1954,2)</f>
        <v>0</v>
      </c>
      <c r="K1954" s="202" t="s">
        <v>1</v>
      </c>
      <c r="L1954" s="40"/>
      <c r="M1954" s="207" t="s">
        <v>1</v>
      </c>
      <c r="N1954" s="208" t="s">
        <v>45</v>
      </c>
      <c r="O1954" s="72"/>
      <c r="P1954" s="209">
        <f>O1954*H1954</f>
        <v>0</v>
      </c>
      <c r="Q1954" s="209">
        <v>0</v>
      </c>
      <c r="R1954" s="209">
        <f>Q1954*H1954</f>
        <v>0</v>
      </c>
      <c r="S1954" s="209">
        <v>0</v>
      </c>
      <c r="T1954" s="210">
        <f>S1954*H1954</f>
        <v>0</v>
      </c>
      <c r="U1954" s="35"/>
      <c r="V1954" s="35"/>
      <c r="W1954" s="35"/>
      <c r="X1954" s="35"/>
      <c r="Y1954" s="35"/>
      <c r="Z1954" s="35"/>
      <c r="AA1954" s="35"/>
      <c r="AB1954" s="35"/>
      <c r="AC1954" s="35"/>
      <c r="AD1954" s="35"/>
      <c r="AE1954" s="35"/>
      <c r="AR1954" s="211" t="s">
        <v>1648</v>
      </c>
      <c r="AT1954" s="211" t="s">
        <v>153</v>
      </c>
      <c r="AU1954" s="211" t="s">
        <v>85</v>
      </c>
      <c r="AY1954" s="18" t="s">
        <v>151</v>
      </c>
      <c r="BE1954" s="212">
        <f>IF(N1954="základní",J1954,0)</f>
        <v>0</v>
      </c>
      <c r="BF1954" s="212">
        <f>IF(N1954="snížená",J1954,0)</f>
        <v>0</v>
      </c>
      <c r="BG1954" s="212">
        <f>IF(N1954="zákl. přenesená",J1954,0)</f>
        <v>0</v>
      </c>
      <c r="BH1954" s="212">
        <f>IF(N1954="sníž. přenesená",J1954,0)</f>
        <v>0</v>
      </c>
      <c r="BI1954" s="212">
        <f>IF(N1954="nulová",J1954,0)</f>
        <v>0</v>
      </c>
      <c r="BJ1954" s="18" t="s">
        <v>85</v>
      </c>
      <c r="BK1954" s="212">
        <f>ROUND(I1954*H1954,2)</f>
        <v>0</v>
      </c>
      <c r="BL1954" s="18" t="s">
        <v>1648</v>
      </c>
      <c r="BM1954" s="211" t="s">
        <v>1649</v>
      </c>
    </row>
    <row r="1955" spans="1:65" s="2" customFormat="1" ht="38.4">
      <c r="A1955" s="35"/>
      <c r="B1955" s="36"/>
      <c r="C1955" s="37"/>
      <c r="D1955" s="213" t="s">
        <v>160</v>
      </c>
      <c r="E1955" s="37"/>
      <c r="F1955" s="214" t="s">
        <v>1650</v>
      </c>
      <c r="G1955" s="37"/>
      <c r="H1955" s="37"/>
      <c r="I1955" s="112"/>
      <c r="J1955" s="37"/>
      <c r="K1955" s="37"/>
      <c r="L1955" s="40"/>
      <c r="M1955" s="271"/>
      <c r="N1955" s="272"/>
      <c r="O1955" s="273"/>
      <c r="P1955" s="273"/>
      <c r="Q1955" s="273"/>
      <c r="R1955" s="273"/>
      <c r="S1955" s="273"/>
      <c r="T1955" s="274"/>
      <c r="U1955" s="35"/>
      <c r="V1955" s="35"/>
      <c r="W1955" s="35"/>
      <c r="X1955" s="35"/>
      <c r="Y1955" s="35"/>
      <c r="Z1955" s="35"/>
      <c r="AA1955" s="35"/>
      <c r="AB1955" s="35"/>
      <c r="AC1955" s="35"/>
      <c r="AD1955" s="35"/>
      <c r="AE1955" s="35"/>
      <c r="AT1955" s="18" t="s">
        <v>160</v>
      </c>
      <c r="AU1955" s="18" t="s">
        <v>85</v>
      </c>
    </row>
    <row r="1956" spans="1:65" s="2" customFormat="1" ht="6.9" customHeight="1">
      <c r="A1956" s="35"/>
      <c r="B1956" s="55"/>
      <c r="C1956" s="56"/>
      <c r="D1956" s="56"/>
      <c r="E1956" s="56"/>
      <c r="F1956" s="56"/>
      <c r="G1956" s="56"/>
      <c r="H1956" s="56"/>
      <c r="I1956" s="149"/>
      <c r="J1956" s="56"/>
      <c r="K1956" s="56"/>
      <c r="L1956" s="40"/>
      <c r="M1956" s="35"/>
      <c r="O1956" s="35"/>
      <c r="P1956" s="35"/>
      <c r="Q1956" s="35"/>
      <c r="R1956" s="35"/>
      <c r="S1956" s="35"/>
      <c r="T1956" s="35"/>
      <c r="U1956" s="35"/>
      <c r="V1956" s="35"/>
      <c r="W1956" s="35"/>
      <c r="X1956" s="35"/>
      <c r="Y1956" s="35"/>
      <c r="Z1956" s="35"/>
      <c r="AA1956" s="35"/>
      <c r="AB1956" s="35"/>
      <c r="AC1956" s="35"/>
      <c r="AD1956" s="35"/>
      <c r="AE1956" s="35"/>
    </row>
  </sheetData>
  <sheetProtection algorithmName="SHA-512" hashValue="/GHf//PFn4mCOW5DGeoplTgtNLEk64uiZSnpQgUuOC/mBchOak4qcV3IwJ3Uopkz1eC5sq9azE4ZR5A2v8Ezeg==" saltValue="ss+PfCsVZPwF7e0cjUuEyc5kBbv1SrlLTkmlGlCmsuYUCmFNg7XVbJ8/Hc3TJBEJA9a8ISJ/eUBgPCxRdC52eA==" spinCount="100000" sheet="1" objects="1" scenarios="1" formatColumns="0" formatRows="0" autoFilter="0"/>
  <autoFilter ref="C152:K1955"/>
  <mergeCells count="9">
    <mergeCell ref="E87:H87"/>
    <mergeCell ref="E143:H143"/>
    <mergeCell ref="E145:H14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rowBreaks count="23" manualBreakCount="23">
    <brk id="203" min="2" max="10" man="1"/>
    <brk id="276" min="2" max="10" man="1"/>
    <brk id="343" min="2" max="10" man="1"/>
    <brk id="410" min="2" max="10" man="1"/>
    <brk id="483" min="2" max="10" man="1"/>
    <brk id="626" min="2" max="10" man="1"/>
    <brk id="670" min="2" max="10" man="1"/>
    <brk id="712" min="2" max="10" man="1"/>
    <brk id="768" min="2" max="10" man="1"/>
    <brk id="840" min="2" max="10" man="1"/>
    <brk id="923" min="2" max="10" man="1"/>
    <brk id="1008" min="2" max="10" man="1"/>
    <brk id="1091" min="2" max="10" man="1"/>
    <brk id="1179" min="2" max="10" man="1"/>
    <brk id="1266" min="2" max="10" man="1"/>
    <brk id="1346" min="2" max="10" man="1"/>
    <brk id="1435" min="2" max="10" man="1"/>
    <brk id="1508" min="2" max="10" man="1"/>
    <brk id="1593" min="2" max="10" man="1"/>
    <brk id="1678" min="2" max="10" man="1"/>
    <brk id="1771" min="2" max="10" man="1"/>
    <brk id="1856" min="2" max="10" man="1"/>
    <brk id="1936" min="2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Stavební úpravy inter...</vt:lpstr>
      <vt:lpstr>'1 - Stavební úpravy inter...'!Názvy_tisku</vt:lpstr>
      <vt:lpstr>'Rekapitulace stavby'!Názvy_tisku</vt:lpstr>
      <vt:lpstr>'1 - Stavební úpravy inter...'!Oblast_tisku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DESKTOP-TLKMR67\Petr</dc:creator>
  <cp:lastModifiedBy>Petr</cp:lastModifiedBy>
  <dcterms:created xsi:type="dcterms:W3CDTF">2019-11-20T10:02:39Z</dcterms:created>
  <dcterms:modified xsi:type="dcterms:W3CDTF">2019-11-20T10:12:23Z</dcterms:modified>
</cp:coreProperties>
</file>